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8780" windowHeight="9690" tabRatio="667" activeTab="1"/>
  </bookViews>
  <sheets>
    <sheet name="予選リーグ組み合わせ" sheetId="1" r:id="rId1"/>
    <sheet name="予選リーグ集計" sheetId="2" r:id="rId2"/>
    <sheet name="予選リーグ日程・結果" sheetId="3" r:id="rId3"/>
  </sheets>
  <definedNames>
    <definedName name="_xlnm.Print_Area" localSheetId="1">'予選リーグ集計'!$A$1:$V$184</definedName>
    <definedName name="_xlnm.Print_Area" localSheetId="0">'予選リーグ組み合わせ'!$A$1:$I$18</definedName>
    <definedName name="_xlnm.Print_Area" localSheetId="2">'予選リーグ日程・結果'!$A$1:$R$76</definedName>
  </definedNames>
  <calcPr fullCalcOnLoad="1"/>
</workbook>
</file>

<file path=xl/sharedStrings.xml><?xml version="1.0" encoding="utf-8"?>
<sst xmlns="http://schemas.openxmlformats.org/spreadsheetml/2006/main" count="709" uniqueCount="166">
  <si>
    <t>会場</t>
  </si>
  <si>
    <t>第37回全日本少年サッカー大会大分県大会　大分地区予選</t>
  </si>
  <si>
    <t>予選リーグ日程表</t>
  </si>
  <si>
    <t>時間</t>
  </si>
  <si>
    <t>主審</t>
  </si>
  <si>
    <t>副審</t>
  </si>
  <si>
    <t>月</t>
  </si>
  <si>
    <t>日</t>
  </si>
  <si>
    <t>(土)</t>
  </si>
  <si>
    <t>(日)</t>
  </si>
  <si>
    <t>日</t>
  </si>
  <si>
    <t>パート</t>
  </si>
  <si>
    <r>
      <t>←設営は2試合目のチーム、片付けは</t>
    </r>
    <r>
      <rPr>
        <sz val="11"/>
        <rFont val="ＭＳ Ｐゴシック"/>
        <family val="3"/>
      </rPr>
      <t>6試合目のチームが行う。</t>
    </r>
  </si>
  <si>
    <t>←主審は本部が指名。副審は当該パートの試合のないチームから各1名。</t>
  </si>
  <si>
    <t>1日目</t>
  </si>
  <si>
    <t>2日目</t>
  </si>
  <si>
    <t>【設営】</t>
  </si>
  <si>
    <t>【片付け】</t>
  </si>
  <si>
    <t>-</t>
  </si>
  <si>
    <t>-</t>
  </si>
  <si>
    <t xml:space="preserve">設営　8:30～、片付け 15:50～
試合時間　20分-10分-20分 </t>
  </si>
  <si>
    <t>※3チームパートは１日で終了</t>
  </si>
  <si>
    <t>アティオス</t>
  </si>
  <si>
    <t>トリニータタートルズ</t>
  </si>
  <si>
    <t>ブルーウィングSC</t>
  </si>
  <si>
    <t>キングス</t>
  </si>
  <si>
    <t>ライズ</t>
  </si>
  <si>
    <t>トリニータジュニア</t>
  </si>
  <si>
    <t>ドリームキッズ</t>
  </si>
  <si>
    <t>ブルーウィングFC</t>
  </si>
  <si>
    <t>レガッテ</t>
  </si>
  <si>
    <t>責任者</t>
  </si>
  <si>
    <t>予選リーグ集計表</t>
  </si>
  <si>
    <t>チーム名</t>
  </si>
  <si>
    <t>勝</t>
  </si>
  <si>
    <t>敗</t>
  </si>
  <si>
    <t>勝点</t>
  </si>
  <si>
    <t>得点</t>
  </si>
  <si>
    <t>失点</t>
  </si>
  <si>
    <t>得失点</t>
  </si>
  <si>
    <t>順位</t>
  </si>
  <si>
    <t>分</t>
  </si>
  <si>
    <t>-</t>
  </si>
  <si>
    <t>※4、3チーム混合パートは変則スケジュールとなる</t>
  </si>
  <si>
    <t>←主審は本部が指名。副審は当該試合と次試合に関係ないチームから各1名。</t>
  </si>
  <si>
    <t>←設営、片付け、副審の回数がなるべく均等になるように変則的に割振りしている。</t>
  </si>
  <si>
    <t>※勝ち点順位までは自動計算</t>
  </si>
  <si>
    <t>勝点順位</t>
  </si>
  <si>
    <t>　Dパート　</t>
  </si>
  <si>
    <t>　Ａパート　</t>
  </si>
  <si>
    <t>　Bパート　</t>
  </si>
  <si>
    <t>　Cパート　</t>
  </si>
  <si>
    <t>　Eパート　</t>
  </si>
  <si>
    <t>　Fパート　</t>
  </si>
  <si>
    <t>　Gパート　</t>
  </si>
  <si>
    <t>　Hパート　</t>
  </si>
  <si>
    <t>　Iパート　</t>
  </si>
  <si>
    <t>　Jパート　</t>
  </si>
  <si>
    <t>　Kパート　</t>
  </si>
  <si>
    <t>　Lパート　</t>
  </si>
  <si>
    <t>　Mパート　</t>
  </si>
  <si>
    <t>　Nパート　</t>
  </si>
  <si>
    <t>　Oパート　</t>
  </si>
  <si>
    <t>　Pパート　</t>
  </si>
  <si>
    <t>大在東グラウンド　北</t>
  </si>
  <si>
    <t>七瀬川グラウンド　山側</t>
  </si>
  <si>
    <t>※得点は斜線左側のみ手動入力</t>
  </si>
  <si>
    <t>※最終順位及び網掛けは手動で入力</t>
  </si>
  <si>
    <t>城南</t>
  </si>
  <si>
    <t>西の台</t>
  </si>
  <si>
    <t>稙田</t>
  </si>
  <si>
    <t>由布川</t>
  </si>
  <si>
    <t>宗方</t>
  </si>
  <si>
    <t>カティオーラ大在</t>
  </si>
  <si>
    <t>東陽</t>
  </si>
  <si>
    <t>判田</t>
  </si>
  <si>
    <t>住吉</t>
  </si>
  <si>
    <t>八幡</t>
  </si>
  <si>
    <t>カティオーラU12B</t>
  </si>
  <si>
    <t>別保</t>
  </si>
  <si>
    <t>大道</t>
  </si>
  <si>
    <t>鶴崎</t>
  </si>
  <si>
    <t>日岡</t>
  </si>
  <si>
    <t>荏隈</t>
  </si>
  <si>
    <t>賀来</t>
  </si>
  <si>
    <t>南大分SS</t>
  </si>
  <si>
    <t>明野北</t>
  </si>
  <si>
    <t>庄内</t>
  </si>
  <si>
    <t>滝尾下郡</t>
  </si>
  <si>
    <t>明治北</t>
  </si>
  <si>
    <t>東大分</t>
  </si>
  <si>
    <t>カティオーラ松岡</t>
  </si>
  <si>
    <t>寒田</t>
  </si>
  <si>
    <t>東稙田</t>
  </si>
  <si>
    <t>湯布院フォラル</t>
  </si>
  <si>
    <t>明野東</t>
  </si>
  <si>
    <t>森岡</t>
  </si>
  <si>
    <t>春日</t>
  </si>
  <si>
    <t>ELAN</t>
  </si>
  <si>
    <t>南大分SC</t>
  </si>
  <si>
    <t>敷戸</t>
  </si>
  <si>
    <t>カティオーラU12A</t>
  </si>
  <si>
    <t>明治</t>
  </si>
  <si>
    <t>NFC</t>
  </si>
  <si>
    <t>挟間</t>
  </si>
  <si>
    <t>戸次</t>
  </si>
  <si>
    <t>田尻</t>
  </si>
  <si>
    <t>横瀬</t>
  </si>
  <si>
    <t>HOYO大分</t>
  </si>
  <si>
    <t>豊府</t>
  </si>
  <si>
    <t>三佐</t>
  </si>
  <si>
    <t>中島荷揚</t>
  </si>
  <si>
    <t>カティオーラ高城</t>
  </si>
  <si>
    <t>北郡坂ノ市</t>
  </si>
  <si>
    <t>桃園</t>
  </si>
  <si>
    <t>鴛野</t>
  </si>
  <si>
    <t>吉野</t>
  </si>
  <si>
    <t>金池長浜</t>
  </si>
  <si>
    <t>明野西</t>
  </si>
  <si>
    <t>大在</t>
  </si>
  <si>
    <t>D</t>
  </si>
  <si>
    <t>E</t>
  </si>
  <si>
    <t>K</t>
  </si>
  <si>
    <t>M</t>
  </si>
  <si>
    <t>N</t>
  </si>
  <si>
    <t>P</t>
  </si>
  <si>
    <t>-</t>
  </si>
  <si>
    <t>パート</t>
  </si>
  <si>
    <t>会場</t>
  </si>
  <si>
    <t>西部グラウンド 上</t>
  </si>
  <si>
    <t>西部グラウンド　下</t>
  </si>
  <si>
    <t>南大分スポーツパーク　北</t>
  </si>
  <si>
    <t>南大分スポーツパーク　南</t>
  </si>
  <si>
    <t>七瀬川グラウンド　川側</t>
  </si>
  <si>
    <t>大在東グラウンド　南</t>
  </si>
  <si>
    <t>A</t>
  </si>
  <si>
    <t>G</t>
  </si>
  <si>
    <t>F</t>
  </si>
  <si>
    <t>H</t>
  </si>
  <si>
    <t>J</t>
  </si>
  <si>
    <t>L</t>
  </si>
  <si>
    <t>C</t>
  </si>
  <si>
    <t>I</t>
  </si>
  <si>
    <t>O</t>
  </si>
  <si>
    <t>・</t>
  </si>
  <si>
    <t>B</t>
  </si>
  <si>
    <t>宮迫</t>
  </si>
  <si>
    <t>中尾</t>
  </si>
  <si>
    <t>川端</t>
  </si>
  <si>
    <t>河野</t>
  </si>
  <si>
    <t>後藤</t>
  </si>
  <si>
    <t>橋本</t>
  </si>
  <si>
    <t>津守</t>
  </si>
  <si>
    <t>足立</t>
  </si>
  <si>
    <t>渡辺</t>
  </si>
  <si>
    <t>和田</t>
  </si>
  <si>
    <t>福元</t>
  </si>
  <si>
    <t>牧</t>
  </si>
  <si>
    <t>※チーム名の右横の数字は、試合、副審、設営の回数をカウントしたもの(試合3回＋副審3回＋設営1回)</t>
  </si>
  <si>
    <t>※チーム名の右横の数字は、試合、副審、設営の回数をカウントしたもの(試合3回＋副審3回＋設営1回)、(Nパートは試合2回＋副審2回＋設営1回～2回)</t>
  </si>
  <si>
    <t>※チーム名の右横の数字は、試合、副審、設営の回数をカウントしたもの(試合3回＋副審3回＋設営1回)、(O・Pパートは試合2回＋副審2回＋設営0回～1回)</t>
  </si>
  <si>
    <t xml:space="preserve">予選リーグ　試合会場及び責任者一覧表 </t>
  </si>
  <si>
    <t>衛藤</t>
  </si>
  <si>
    <t>上野</t>
  </si>
  <si>
    <t>秦</t>
  </si>
  <si>
    <t>廣田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</si>
</sst>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;\-0;0"/>
    <numFmt numFmtId="177" formatCode="0_);[Red]\(0\)"/>
    <numFmt numFmtId="178" formatCode="0_ ;[Red]\-0\ "/>
    <numFmt numFmtId="179" formatCode="0\ ;[Red]\-0"/>
    <numFmt numFmtId="180" formatCode="0\ ;[Red]\-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i/>
      <sz val="12"/>
      <color indexed="53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53"/>
      <name val="ＭＳ Ｐゴシック"/>
      <family val="3"/>
    </font>
    <font>
      <b/>
      <sz val="20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10"/>
      <name val="Calibri"/>
      <family val="2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double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double"/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17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9" fillId="0" borderId="15" xfId="0" applyNumberFormat="1" applyFont="1" applyBorder="1" applyAlignment="1">
      <alignment horizontal="right" vertical="top"/>
    </xf>
    <xf numFmtId="20" fontId="9" fillId="0" borderId="16" xfId="0" applyNumberFormat="1" applyFont="1" applyBorder="1" applyAlignment="1">
      <alignment horizontal="right" vertical="top"/>
    </xf>
    <xf numFmtId="20" fontId="9" fillId="0" borderId="17" xfId="0" applyNumberFormat="1" applyFont="1" applyBorder="1" applyAlignment="1">
      <alignment horizontal="right" vertical="top"/>
    </xf>
    <xf numFmtId="20" fontId="9" fillId="0" borderId="18" xfId="0" applyNumberFormat="1" applyFont="1" applyBorder="1" applyAlignment="1">
      <alignment horizontal="right" vertical="top"/>
    </xf>
    <xf numFmtId="20" fontId="9" fillId="0" borderId="19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34" xfId="0" applyFont="1" applyFill="1" applyBorder="1" applyAlignment="1">
      <alignment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33" borderId="37" xfId="0" applyFont="1" applyFill="1" applyBorder="1" applyAlignment="1">
      <alignment horizontal="center" vertical="center" shrinkToFit="1"/>
    </xf>
    <xf numFmtId="0" fontId="6" fillId="32" borderId="31" xfId="0" applyFont="1" applyFill="1" applyBorder="1" applyAlignment="1">
      <alignment horizontal="center" vertical="center" shrinkToFit="1"/>
    </xf>
    <xf numFmtId="0" fontId="6" fillId="32" borderId="32" xfId="0" applyFont="1" applyFill="1" applyBorder="1" applyAlignment="1">
      <alignment horizontal="center" vertical="center" shrinkToFit="1"/>
    </xf>
    <xf numFmtId="0" fontId="6" fillId="32" borderId="33" xfId="0" applyFont="1" applyFill="1" applyBorder="1" applyAlignment="1">
      <alignment horizontal="center" vertical="center" shrinkToFit="1"/>
    </xf>
    <xf numFmtId="0" fontId="6" fillId="32" borderId="34" xfId="0" applyFont="1" applyFill="1" applyBorder="1" applyAlignment="1">
      <alignment vertical="center" shrinkToFit="1"/>
    </xf>
    <xf numFmtId="0" fontId="6" fillId="32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vertical="center" shrinkToFit="1"/>
    </xf>
    <xf numFmtId="0" fontId="6" fillId="33" borderId="42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6" fillId="32" borderId="3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6" fillId="32" borderId="52" xfId="0" applyFont="1" applyFill="1" applyBorder="1" applyAlignment="1">
      <alignment horizontal="center" vertical="center" shrinkToFit="1"/>
    </xf>
    <xf numFmtId="0" fontId="6" fillId="32" borderId="53" xfId="0" applyFont="1" applyFill="1" applyBorder="1" applyAlignment="1">
      <alignment horizontal="center" vertical="center" shrinkToFit="1"/>
    </xf>
    <xf numFmtId="0" fontId="6" fillId="32" borderId="54" xfId="0" applyFont="1" applyFill="1" applyBorder="1" applyAlignment="1">
      <alignment horizontal="center" vertical="center" shrinkToFit="1"/>
    </xf>
    <xf numFmtId="0" fontId="6" fillId="32" borderId="55" xfId="0" applyFont="1" applyFill="1" applyBorder="1" applyAlignment="1">
      <alignment horizontal="center" vertical="center" shrinkToFit="1"/>
    </xf>
    <xf numFmtId="0" fontId="6" fillId="32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32" borderId="60" xfId="0" applyFont="1" applyFill="1" applyBorder="1" applyAlignment="1">
      <alignment horizontal="center" vertical="center" shrinkToFit="1"/>
    </xf>
    <xf numFmtId="0" fontId="6" fillId="32" borderId="28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62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19" fillId="0" borderId="67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68" xfId="0" applyNumberFormat="1" applyFont="1" applyFill="1" applyBorder="1" applyAlignment="1">
      <alignment horizontal="center" vertical="center" shrinkToFit="1"/>
    </xf>
    <xf numFmtId="0" fontId="2" fillId="0" borderId="69" xfId="0" applyNumberFormat="1" applyFont="1" applyFill="1" applyBorder="1" applyAlignment="1">
      <alignment horizontal="center" vertical="center" shrinkToFit="1"/>
    </xf>
    <xf numFmtId="0" fontId="2" fillId="0" borderId="70" xfId="0" applyNumberFormat="1" applyFont="1" applyFill="1" applyBorder="1" applyAlignment="1">
      <alignment horizontal="center" vertical="center" shrinkToFit="1"/>
    </xf>
    <xf numFmtId="0" fontId="2" fillId="0" borderId="71" xfId="0" applyNumberFormat="1" applyFont="1" applyFill="1" applyBorder="1" applyAlignment="1">
      <alignment horizontal="center" vertical="center" shrinkToFit="1"/>
    </xf>
    <xf numFmtId="0" fontId="2" fillId="0" borderId="72" xfId="0" applyNumberFormat="1" applyFont="1" applyFill="1" applyBorder="1" applyAlignment="1">
      <alignment horizontal="center" vertical="center" shrinkToFit="1"/>
    </xf>
    <xf numFmtId="0" fontId="2" fillId="0" borderId="73" xfId="0" applyNumberFormat="1" applyFont="1" applyFill="1" applyBorder="1" applyAlignment="1">
      <alignment horizontal="center" vertical="center" shrinkToFit="1"/>
    </xf>
    <xf numFmtId="0" fontId="6" fillId="0" borderId="74" xfId="0" applyNumberFormat="1" applyFont="1" applyFill="1" applyBorder="1" applyAlignment="1">
      <alignment horizontal="center" vertical="center" shrinkToFit="1"/>
    </xf>
    <xf numFmtId="0" fontId="19" fillId="0" borderId="75" xfId="0" applyNumberFormat="1" applyFont="1" applyFill="1" applyBorder="1" applyAlignment="1">
      <alignment horizontal="center" vertical="center" shrinkToFit="1"/>
    </xf>
    <xf numFmtId="0" fontId="6" fillId="0" borderId="76" xfId="0" applyNumberFormat="1" applyFont="1" applyFill="1" applyBorder="1" applyAlignment="1">
      <alignment horizontal="center" vertical="center" shrinkToFit="1"/>
    </xf>
    <xf numFmtId="0" fontId="6" fillId="0" borderId="77" xfId="0" applyNumberFormat="1" applyFont="1" applyFill="1" applyBorder="1" applyAlignment="1">
      <alignment horizontal="center" vertical="center" shrinkToFit="1"/>
    </xf>
    <xf numFmtId="0" fontId="6" fillId="0" borderId="61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0" fontId="2" fillId="35" borderId="68" xfId="0" applyNumberFormat="1" applyFont="1" applyFill="1" applyBorder="1" applyAlignment="1">
      <alignment horizontal="center" vertical="center" shrinkToFit="1"/>
    </xf>
    <xf numFmtId="0" fontId="2" fillId="35" borderId="69" xfId="0" applyNumberFormat="1" applyFont="1" applyFill="1" applyBorder="1" applyAlignment="1">
      <alignment horizontal="center" vertical="center" shrinkToFit="1"/>
    </xf>
    <xf numFmtId="0" fontId="2" fillId="35" borderId="70" xfId="0" applyNumberFormat="1" applyFont="1" applyFill="1" applyBorder="1" applyAlignment="1">
      <alignment horizontal="center" vertical="center" shrinkToFit="1"/>
    </xf>
    <xf numFmtId="0" fontId="2" fillId="35" borderId="71" xfId="0" applyNumberFormat="1" applyFont="1" applyFill="1" applyBorder="1" applyAlignment="1">
      <alignment horizontal="center" vertical="center" shrinkToFit="1"/>
    </xf>
    <xf numFmtId="0" fontId="2" fillId="35" borderId="72" xfId="0" applyNumberFormat="1" applyFont="1" applyFill="1" applyBorder="1" applyAlignment="1">
      <alignment horizontal="center" vertical="center" shrinkToFit="1"/>
    </xf>
    <xf numFmtId="0" fontId="2" fillId="35" borderId="7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6" fillId="32" borderId="27" xfId="0" applyFont="1" applyFill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3" fillId="34" borderId="78" xfId="0" applyFont="1" applyFill="1" applyBorder="1" applyAlignment="1">
      <alignment horizontal="center" vertical="center"/>
    </xf>
    <xf numFmtId="0" fontId="23" fillId="34" borderId="79" xfId="0" applyFont="1" applyFill="1" applyBorder="1" applyAlignment="1">
      <alignment horizontal="center" vertical="center" shrinkToFit="1"/>
    </xf>
    <xf numFmtId="0" fontId="23" fillId="34" borderId="80" xfId="0" applyFont="1" applyFill="1" applyBorder="1" applyAlignment="1">
      <alignment horizontal="center" vertical="center" shrinkToFit="1"/>
    </xf>
    <xf numFmtId="0" fontId="23" fillId="34" borderId="81" xfId="0" applyFont="1" applyFill="1" applyBorder="1" applyAlignment="1">
      <alignment horizontal="center" vertical="center" shrinkToFit="1"/>
    </xf>
    <xf numFmtId="0" fontId="23" fillId="34" borderId="75" xfId="0" applyFont="1" applyFill="1" applyBorder="1" applyAlignment="1">
      <alignment horizontal="center" vertical="center" shrinkToFit="1"/>
    </xf>
    <xf numFmtId="0" fontId="23" fillId="34" borderId="67" xfId="0" applyFont="1" applyFill="1" applyBorder="1" applyAlignment="1">
      <alignment horizontal="center" vertical="center" shrinkToFit="1"/>
    </xf>
    <xf numFmtId="0" fontId="23" fillId="34" borderId="10" xfId="0" applyFont="1" applyFill="1" applyBorder="1" applyAlignment="1">
      <alignment horizontal="center" vertical="center" shrinkToFit="1"/>
    </xf>
    <xf numFmtId="0" fontId="23" fillId="34" borderId="82" xfId="0" applyFont="1" applyFill="1" applyBorder="1" applyAlignment="1">
      <alignment horizontal="center" vertical="center" shrinkToFit="1"/>
    </xf>
    <xf numFmtId="0" fontId="0" fillId="34" borderId="83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84" xfId="0" applyFont="1" applyFill="1" applyBorder="1" applyAlignment="1">
      <alignment vertical="center"/>
    </xf>
    <xf numFmtId="0" fontId="23" fillId="34" borderId="85" xfId="0" applyFont="1" applyFill="1" applyBorder="1" applyAlignment="1">
      <alignment horizontal="center" vertical="center" shrinkToFit="1"/>
    </xf>
    <xf numFmtId="0" fontId="23" fillId="34" borderId="86" xfId="0" applyFont="1" applyFill="1" applyBorder="1" applyAlignment="1">
      <alignment horizontal="center" vertical="center" shrinkToFit="1"/>
    </xf>
    <xf numFmtId="0" fontId="3" fillId="34" borderId="87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6" fillId="34" borderId="89" xfId="0" applyFont="1" applyFill="1" applyBorder="1" applyAlignment="1">
      <alignment horizontal="center" vertical="center"/>
    </xf>
    <xf numFmtId="0" fontId="19" fillId="34" borderId="90" xfId="0" applyFont="1" applyFill="1" applyBorder="1" applyAlignment="1">
      <alignment horizontal="center" vertical="center" shrinkToFit="1"/>
    </xf>
    <xf numFmtId="0" fontId="19" fillId="34" borderId="89" xfId="0" applyFont="1" applyFill="1" applyBorder="1" applyAlignment="1">
      <alignment horizontal="center" vertical="center" shrinkToFit="1"/>
    </xf>
    <xf numFmtId="0" fontId="19" fillId="34" borderId="91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vertical="center" shrinkToFit="1"/>
    </xf>
    <xf numFmtId="0" fontId="2" fillId="36" borderId="68" xfId="0" applyNumberFormat="1" applyFont="1" applyFill="1" applyBorder="1" applyAlignment="1">
      <alignment horizontal="center" vertical="center" shrinkToFit="1"/>
    </xf>
    <xf numFmtId="0" fontId="2" fillId="36" borderId="69" xfId="0" applyNumberFormat="1" applyFont="1" applyFill="1" applyBorder="1" applyAlignment="1">
      <alignment horizontal="center" vertical="center" shrinkToFit="1"/>
    </xf>
    <xf numFmtId="0" fontId="2" fillId="36" borderId="70" xfId="0" applyNumberFormat="1" applyFont="1" applyFill="1" applyBorder="1" applyAlignment="1">
      <alignment horizontal="center" vertical="center" shrinkToFit="1"/>
    </xf>
    <xf numFmtId="0" fontId="2" fillId="36" borderId="71" xfId="0" applyNumberFormat="1" applyFont="1" applyFill="1" applyBorder="1" applyAlignment="1">
      <alignment horizontal="center" vertical="center" shrinkToFit="1"/>
    </xf>
    <xf numFmtId="0" fontId="2" fillId="36" borderId="72" xfId="0" applyNumberFormat="1" applyFont="1" applyFill="1" applyBorder="1" applyAlignment="1">
      <alignment horizontal="center" vertical="center" shrinkToFit="1"/>
    </xf>
    <xf numFmtId="0" fontId="2" fillId="36" borderId="73" xfId="0" applyNumberFormat="1" applyFont="1" applyFill="1" applyBorder="1" applyAlignment="1">
      <alignment horizontal="center" vertical="center" shrinkToFit="1"/>
    </xf>
    <xf numFmtId="0" fontId="2" fillId="34" borderId="68" xfId="0" applyNumberFormat="1" applyFont="1" applyFill="1" applyBorder="1" applyAlignment="1">
      <alignment horizontal="center" vertical="center" shrinkToFit="1"/>
    </xf>
    <xf numFmtId="0" fontId="2" fillId="34" borderId="69" xfId="0" applyNumberFormat="1" applyFont="1" applyFill="1" applyBorder="1" applyAlignment="1">
      <alignment horizontal="center" vertical="center" shrinkToFit="1"/>
    </xf>
    <xf numFmtId="0" fontId="2" fillId="34" borderId="70" xfId="0" applyNumberFormat="1" applyFont="1" applyFill="1" applyBorder="1" applyAlignment="1">
      <alignment horizontal="center" vertical="center" shrinkToFit="1"/>
    </xf>
    <xf numFmtId="0" fontId="2" fillId="34" borderId="71" xfId="0" applyNumberFormat="1" applyFont="1" applyFill="1" applyBorder="1" applyAlignment="1">
      <alignment horizontal="center" vertical="center" shrinkToFit="1"/>
    </xf>
    <xf numFmtId="0" fontId="2" fillId="34" borderId="72" xfId="0" applyNumberFormat="1" applyFont="1" applyFill="1" applyBorder="1" applyAlignment="1">
      <alignment horizontal="center" vertical="center" shrinkToFit="1"/>
    </xf>
    <xf numFmtId="0" fontId="2" fillId="34" borderId="73" xfId="0" applyNumberFormat="1" applyFont="1" applyFill="1" applyBorder="1" applyAlignment="1">
      <alignment horizontal="center" vertical="center" shrinkToFit="1"/>
    </xf>
    <xf numFmtId="0" fontId="6" fillId="34" borderId="87" xfId="0" applyFont="1" applyFill="1" applyBorder="1" applyAlignment="1">
      <alignment horizontal="center" vertical="center" shrinkToFit="1"/>
    </xf>
    <xf numFmtId="0" fontId="6" fillId="34" borderId="88" xfId="0" applyFont="1" applyFill="1" applyBorder="1" applyAlignment="1">
      <alignment horizontal="center" vertical="center" shrinkToFit="1"/>
    </xf>
    <xf numFmtId="0" fontId="6" fillId="34" borderId="78" xfId="0" applyFont="1" applyFill="1" applyBorder="1" applyAlignment="1">
      <alignment horizontal="center" vertical="center" shrinkToFit="1"/>
    </xf>
    <xf numFmtId="0" fontId="2" fillId="0" borderId="92" xfId="0" applyNumberFormat="1" applyFont="1" applyFill="1" applyBorder="1" applyAlignment="1">
      <alignment horizontal="center" vertical="center" shrinkToFit="1"/>
    </xf>
    <xf numFmtId="0" fontId="2" fillId="0" borderId="81" xfId="0" applyNumberFormat="1" applyFont="1" applyFill="1" applyBorder="1" applyAlignment="1">
      <alignment horizontal="center" vertical="center" shrinkToFit="1"/>
    </xf>
    <xf numFmtId="0" fontId="2" fillId="36" borderId="92" xfId="0" applyNumberFormat="1" applyFont="1" applyFill="1" applyBorder="1" applyAlignment="1">
      <alignment horizontal="center" vertical="center" shrinkToFit="1"/>
    </xf>
    <xf numFmtId="0" fontId="2" fillId="36" borderId="81" xfId="0" applyNumberFormat="1" applyFont="1" applyFill="1" applyBorder="1" applyAlignment="1">
      <alignment horizontal="center" vertical="center" shrinkToFit="1"/>
    </xf>
    <xf numFmtId="0" fontId="6" fillId="0" borderId="93" xfId="0" applyNumberFormat="1" applyFont="1" applyFill="1" applyBorder="1" applyAlignment="1">
      <alignment horizontal="center" vertical="center" shrinkToFit="1"/>
    </xf>
    <xf numFmtId="0" fontId="6" fillId="0" borderId="94" xfId="0" applyNumberFormat="1" applyFont="1" applyFill="1" applyBorder="1" applyAlignment="1">
      <alignment horizontal="center" vertical="center" shrinkToFit="1"/>
    </xf>
    <xf numFmtId="0" fontId="6" fillId="36" borderId="95" xfId="0" applyNumberFormat="1" applyFont="1" applyFill="1" applyBorder="1" applyAlignment="1">
      <alignment horizontal="center" vertical="center" shrinkToFit="1"/>
    </xf>
    <xf numFmtId="0" fontId="6" fillId="36" borderId="96" xfId="0" applyNumberFormat="1" applyFont="1" applyFill="1" applyBorder="1" applyAlignment="1">
      <alignment horizontal="center" vertical="center" shrinkToFit="1"/>
    </xf>
    <xf numFmtId="0" fontId="6" fillId="36" borderId="97" xfId="0" applyNumberFormat="1" applyFont="1" applyFill="1" applyBorder="1" applyAlignment="1">
      <alignment horizontal="center" vertical="center" shrinkToFit="1"/>
    </xf>
    <xf numFmtId="0" fontId="6" fillId="36" borderId="80" xfId="0" applyNumberFormat="1" applyFont="1" applyFill="1" applyBorder="1" applyAlignment="1">
      <alignment horizontal="center" vertical="center" shrinkToFit="1"/>
    </xf>
    <xf numFmtId="0" fontId="6" fillId="36" borderId="93" xfId="0" applyNumberFormat="1" applyFont="1" applyFill="1" applyBorder="1" applyAlignment="1">
      <alignment horizontal="center" vertical="center" shrinkToFit="1"/>
    </xf>
    <xf numFmtId="0" fontId="6" fillId="36" borderId="94" xfId="0" applyNumberFormat="1" applyFont="1" applyFill="1" applyBorder="1" applyAlignment="1">
      <alignment horizontal="center" vertical="center" shrinkToFit="1"/>
    </xf>
    <xf numFmtId="0" fontId="2" fillId="0" borderId="62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6" fillId="0" borderId="98" xfId="0" applyNumberFormat="1" applyFont="1" applyFill="1" applyBorder="1" applyAlignment="1">
      <alignment horizontal="center" vertical="center" shrinkToFit="1"/>
    </xf>
    <xf numFmtId="0" fontId="6" fillId="0" borderId="99" xfId="0" applyNumberFormat="1" applyFont="1" applyFill="1" applyBorder="1" applyAlignment="1">
      <alignment horizontal="center" vertical="center" shrinkToFit="1"/>
    </xf>
    <xf numFmtId="0" fontId="6" fillId="36" borderId="98" xfId="0" applyNumberFormat="1" applyFont="1" applyFill="1" applyBorder="1" applyAlignment="1">
      <alignment horizontal="center" vertical="center" shrinkToFit="1"/>
    </xf>
    <xf numFmtId="0" fontId="6" fillId="36" borderId="99" xfId="0" applyNumberFormat="1" applyFont="1" applyFill="1" applyBorder="1" applyAlignment="1">
      <alignment horizontal="center" vertical="center" shrinkToFit="1"/>
    </xf>
    <xf numFmtId="0" fontId="6" fillId="0" borderId="92" xfId="0" applyNumberFormat="1" applyFont="1" applyFill="1" applyBorder="1" applyAlignment="1">
      <alignment horizontal="right" vertical="center" shrinkToFit="1"/>
    </xf>
    <xf numFmtId="0" fontId="6" fillId="0" borderId="81" xfId="0" applyNumberFormat="1" applyFont="1" applyFill="1" applyBorder="1" applyAlignment="1">
      <alignment horizontal="right" vertical="center" shrinkToFit="1"/>
    </xf>
    <xf numFmtId="180" fontId="6" fillId="0" borderId="68" xfId="0" applyNumberFormat="1" applyFont="1" applyFill="1" applyBorder="1" applyAlignment="1">
      <alignment horizontal="right" vertical="center" shrinkToFit="1"/>
    </xf>
    <xf numFmtId="180" fontId="6" fillId="0" borderId="71" xfId="0" applyNumberFormat="1" applyFont="1" applyFill="1" applyBorder="1" applyAlignment="1">
      <alignment horizontal="right" vertical="center" shrinkToFit="1"/>
    </xf>
    <xf numFmtId="0" fontId="6" fillId="0" borderId="95" xfId="0" applyNumberFormat="1" applyFont="1" applyFill="1" applyBorder="1" applyAlignment="1">
      <alignment horizontal="center" vertical="center" shrinkToFit="1"/>
    </xf>
    <xf numFmtId="0" fontId="6" fillId="0" borderId="96" xfId="0" applyNumberFormat="1" applyFont="1" applyFill="1" applyBorder="1" applyAlignment="1">
      <alignment horizontal="center" vertical="center" shrinkToFit="1"/>
    </xf>
    <xf numFmtId="0" fontId="6" fillId="0" borderId="97" xfId="0" applyNumberFormat="1" applyFont="1" applyFill="1" applyBorder="1" applyAlignment="1">
      <alignment horizontal="center" vertical="center" shrinkToFit="1"/>
    </xf>
    <xf numFmtId="0" fontId="6" fillId="0" borderId="80" xfId="0" applyNumberFormat="1" applyFont="1" applyFill="1" applyBorder="1" applyAlignment="1">
      <alignment horizontal="center" vertical="center" shrinkToFit="1"/>
    </xf>
    <xf numFmtId="0" fontId="6" fillId="0" borderId="70" xfId="0" applyNumberFormat="1" applyFont="1" applyFill="1" applyBorder="1" applyAlignment="1">
      <alignment horizontal="right" vertical="center" shrinkToFit="1"/>
    </xf>
    <xf numFmtId="0" fontId="6" fillId="0" borderId="73" xfId="0" applyNumberFormat="1" applyFont="1" applyFill="1" applyBorder="1" applyAlignment="1">
      <alignment horizontal="right" vertical="center" shrinkToFit="1"/>
    </xf>
    <xf numFmtId="0" fontId="6" fillId="36" borderId="70" xfId="0" applyNumberFormat="1" applyFont="1" applyFill="1" applyBorder="1" applyAlignment="1">
      <alignment horizontal="right" vertical="center" shrinkToFit="1"/>
    </xf>
    <xf numFmtId="0" fontId="6" fillId="36" borderId="73" xfId="0" applyNumberFormat="1" applyFont="1" applyFill="1" applyBorder="1" applyAlignment="1">
      <alignment horizontal="right" vertical="center" shrinkToFit="1"/>
    </xf>
    <xf numFmtId="0" fontId="19" fillId="0" borderId="100" xfId="0" applyNumberFormat="1" applyFont="1" applyFill="1" applyBorder="1" applyAlignment="1">
      <alignment horizontal="center" vertical="center" shrinkToFit="1"/>
    </xf>
    <xf numFmtId="0" fontId="19" fillId="0" borderId="101" xfId="0" applyNumberFormat="1" applyFont="1" applyFill="1" applyBorder="1" applyAlignment="1">
      <alignment horizontal="center" vertical="center" shrinkToFit="1"/>
    </xf>
    <xf numFmtId="0" fontId="20" fillId="0" borderId="102" xfId="0" applyNumberFormat="1" applyFont="1" applyFill="1" applyBorder="1" applyAlignment="1">
      <alignment horizontal="center" vertical="center" shrinkToFit="1"/>
    </xf>
    <xf numFmtId="0" fontId="20" fillId="0" borderId="79" xfId="0" applyNumberFormat="1" applyFont="1" applyFill="1" applyBorder="1" applyAlignment="1">
      <alignment horizontal="center" vertical="center" shrinkToFit="1"/>
    </xf>
    <xf numFmtId="0" fontId="20" fillId="36" borderId="102" xfId="0" applyNumberFormat="1" applyFont="1" applyFill="1" applyBorder="1" applyAlignment="1">
      <alignment horizontal="center" vertical="center" shrinkToFit="1"/>
    </xf>
    <xf numFmtId="0" fontId="20" fillId="36" borderId="79" xfId="0" applyNumberFormat="1" applyFont="1" applyFill="1" applyBorder="1" applyAlignment="1">
      <alignment horizontal="center" vertical="center" shrinkToFit="1"/>
    </xf>
    <xf numFmtId="180" fontId="6" fillId="36" borderId="68" xfId="0" applyNumberFormat="1" applyFont="1" applyFill="1" applyBorder="1" applyAlignment="1">
      <alignment horizontal="right" vertical="center" shrinkToFit="1"/>
    </xf>
    <xf numFmtId="180" fontId="6" fillId="36" borderId="71" xfId="0" applyNumberFormat="1" applyFont="1" applyFill="1" applyBorder="1" applyAlignment="1">
      <alignment horizontal="right" vertical="center" shrinkToFit="1"/>
    </xf>
    <xf numFmtId="0" fontId="6" fillId="36" borderId="92" xfId="0" applyNumberFormat="1" applyFont="1" applyFill="1" applyBorder="1" applyAlignment="1">
      <alignment horizontal="right" vertical="center" shrinkToFit="1"/>
    </xf>
    <xf numFmtId="0" fontId="6" fillId="36" borderId="81" xfId="0" applyNumberFormat="1" applyFont="1" applyFill="1" applyBorder="1" applyAlignment="1">
      <alignment horizontal="right" vertical="center" shrinkToFit="1"/>
    </xf>
    <xf numFmtId="0" fontId="19" fillId="36" borderId="100" xfId="0" applyNumberFormat="1" applyFont="1" applyFill="1" applyBorder="1" applyAlignment="1">
      <alignment horizontal="center" vertical="center" shrinkToFit="1"/>
    </xf>
    <xf numFmtId="0" fontId="19" fillId="36" borderId="101" xfId="0" applyNumberFormat="1" applyFont="1" applyFill="1" applyBorder="1" applyAlignment="1">
      <alignment horizontal="center" vertical="center" shrinkToFit="1"/>
    </xf>
    <xf numFmtId="0" fontId="2" fillId="35" borderId="62" xfId="0" applyNumberFormat="1" applyFont="1" applyFill="1" applyBorder="1" applyAlignment="1">
      <alignment horizontal="center" vertical="center" shrinkToFit="1"/>
    </xf>
    <xf numFmtId="0" fontId="2" fillId="35" borderId="21" xfId="0" applyNumberFormat="1" applyFont="1" applyFill="1" applyBorder="1" applyAlignment="1">
      <alignment horizontal="center" vertical="center" shrinkToFit="1"/>
    </xf>
    <xf numFmtId="0" fontId="2" fillId="34" borderId="92" xfId="0" applyNumberFormat="1" applyFont="1" applyFill="1" applyBorder="1" applyAlignment="1">
      <alignment horizontal="center" vertical="center" shrinkToFit="1"/>
    </xf>
    <xf numFmtId="0" fontId="2" fillId="34" borderId="81" xfId="0" applyNumberFormat="1" applyFont="1" applyFill="1" applyBorder="1" applyAlignment="1">
      <alignment horizontal="center" vertical="center" shrinkToFit="1"/>
    </xf>
    <xf numFmtId="0" fontId="6" fillId="34" borderId="98" xfId="0" applyNumberFormat="1" applyFont="1" applyFill="1" applyBorder="1" applyAlignment="1">
      <alignment horizontal="center" vertical="center" shrinkToFit="1"/>
    </xf>
    <xf numFmtId="0" fontId="6" fillId="34" borderId="99" xfId="0" applyNumberFormat="1" applyFont="1" applyFill="1" applyBorder="1" applyAlignment="1">
      <alignment horizontal="center" vertical="center" shrinkToFit="1"/>
    </xf>
    <xf numFmtId="0" fontId="6" fillId="34" borderId="95" xfId="0" applyNumberFormat="1" applyFont="1" applyFill="1" applyBorder="1" applyAlignment="1">
      <alignment horizontal="center" vertical="center" shrinkToFit="1"/>
    </xf>
    <xf numFmtId="0" fontId="6" fillId="34" borderId="96" xfId="0" applyNumberFormat="1" applyFont="1" applyFill="1" applyBorder="1" applyAlignment="1">
      <alignment horizontal="center" vertical="center" shrinkToFit="1"/>
    </xf>
    <xf numFmtId="0" fontId="6" fillId="34" borderId="93" xfId="0" applyNumberFormat="1" applyFont="1" applyFill="1" applyBorder="1" applyAlignment="1">
      <alignment horizontal="center" vertical="center" shrinkToFit="1"/>
    </xf>
    <xf numFmtId="0" fontId="6" fillId="34" borderId="94" xfId="0" applyNumberFormat="1" applyFont="1" applyFill="1" applyBorder="1" applyAlignment="1">
      <alignment horizontal="center" vertical="center" shrinkToFit="1"/>
    </xf>
    <xf numFmtId="0" fontId="6" fillId="34" borderId="97" xfId="0" applyNumberFormat="1" applyFont="1" applyFill="1" applyBorder="1" applyAlignment="1">
      <alignment horizontal="center" vertical="center" shrinkToFit="1"/>
    </xf>
    <xf numFmtId="0" fontId="6" fillId="34" borderId="80" xfId="0" applyNumberFormat="1" applyFont="1" applyFill="1" applyBorder="1" applyAlignment="1">
      <alignment horizontal="center" vertical="center" shrinkToFit="1"/>
    </xf>
    <xf numFmtId="0" fontId="19" fillId="34" borderId="100" xfId="0" applyNumberFormat="1" applyFont="1" applyFill="1" applyBorder="1" applyAlignment="1">
      <alignment horizontal="center" vertical="center" shrinkToFit="1"/>
    </xf>
    <xf numFmtId="0" fontId="19" fillId="34" borderId="101" xfId="0" applyNumberFormat="1" applyFont="1" applyFill="1" applyBorder="1" applyAlignment="1">
      <alignment horizontal="center" vertical="center" shrinkToFit="1"/>
    </xf>
    <xf numFmtId="0" fontId="2" fillId="35" borderId="92" xfId="0" applyNumberFormat="1" applyFont="1" applyFill="1" applyBorder="1" applyAlignment="1">
      <alignment horizontal="center" vertical="center" shrinkToFit="1"/>
    </xf>
    <xf numFmtId="0" fontId="2" fillId="35" borderId="81" xfId="0" applyNumberFormat="1" applyFont="1" applyFill="1" applyBorder="1" applyAlignment="1">
      <alignment horizontal="center" vertical="center" shrinkToFit="1"/>
    </xf>
    <xf numFmtId="0" fontId="6" fillId="34" borderId="70" xfId="0" applyNumberFormat="1" applyFont="1" applyFill="1" applyBorder="1" applyAlignment="1">
      <alignment horizontal="right" vertical="center" shrinkToFit="1"/>
    </xf>
    <xf numFmtId="0" fontId="6" fillId="34" borderId="73" xfId="0" applyNumberFormat="1" applyFont="1" applyFill="1" applyBorder="1" applyAlignment="1">
      <alignment horizontal="right" vertical="center" shrinkToFit="1"/>
    </xf>
    <xf numFmtId="0" fontId="6" fillId="34" borderId="92" xfId="0" applyNumberFormat="1" applyFont="1" applyFill="1" applyBorder="1" applyAlignment="1">
      <alignment horizontal="right" vertical="center" shrinkToFit="1"/>
    </xf>
    <xf numFmtId="0" fontId="6" fillId="34" borderId="81" xfId="0" applyNumberFormat="1" applyFont="1" applyFill="1" applyBorder="1" applyAlignment="1">
      <alignment horizontal="right" vertical="center" shrinkToFit="1"/>
    </xf>
    <xf numFmtId="180" fontId="6" fillId="34" borderId="68" xfId="0" applyNumberFormat="1" applyFont="1" applyFill="1" applyBorder="1" applyAlignment="1">
      <alignment horizontal="right" vertical="center" shrinkToFit="1"/>
    </xf>
    <xf numFmtId="180" fontId="6" fillId="34" borderId="71" xfId="0" applyNumberFormat="1" applyFont="1" applyFill="1" applyBorder="1" applyAlignment="1">
      <alignment horizontal="right" vertical="center" shrinkToFit="1"/>
    </xf>
    <xf numFmtId="0" fontId="20" fillId="34" borderId="102" xfId="0" applyNumberFormat="1" applyFont="1" applyFill="1" applyBorder="1" applyAlignment="1">
      <alignment horizontal="center" vertical="center" shrinkToFit="1"/>
    </xf>
    <xf numFmtId="0" fontId="20" fillId="34" borderId="79" xfId="0" applyNumberFormat="1" applyFont="1" applyFill="1" applyBorder="1" applyAlignment="1">
      <alignment horizontal="center" vertical="center" shrinkToFit="1"/>
    </xf>
    <xf numFmtId="0" fontId="15" fillId="0" borderId="103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11811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13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809625" y="3429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13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809625" y="3429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13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809625" y="3429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13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809625" y="3429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809625" y="5676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>
          <a:off x="809625" y="5676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>
          <a:off x="809625" y="5676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809625" y="5676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0</xdr:colOff>
      <xdr:row>46</xdr:row>
      <xdr:rowOff>0</xdr:rowOff>
    </xdr:to>
    <xdr:sp>
      <xdr:nvSpPr>
        <xdr:cNvPr id="10" name="Line 10"/>
        <xdr:cNvSpPr>
          <a:spLocks/>
        </xdr:cNvSpPr>
      </xdr:nvSpPr>
      <xdr:spPr>
        <a:xfrm>
          <a:off x="809625" y="792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0</xdr:colOff>
      <xdr:row>46</xdr:row>
      <xdr:rowOff>0</xdr:rowOff>
    </xdr:to>
    <xdr:sp>
      <xdr:nvSpPr>
        <xdr:cNvPr id="11" name="Line 11"/>
        <xdr:cNvSpPr>
          <a:spLocks/>
        </xdr:cNvSpPr>
      </xdr:nvSpPr>
      <xdr:spPr>
        <a:xfrm>
          <a:off x="809625" y="792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0</xdr:colOff>
      <xdr:row>46</xdr:row>
      <xdr:rowOff>0</xdr:rowOff>
    </xdr:to>
    <xdr:sp>
      <xdr:nvSpPr>
        <xdr:cNvPr id="12" name="Line 12"/>
        <xdr:cNvSpPr>
          <a:spLocks/>
        </xdr:cNvSpPr>
      </xdr:nvSpPr>
      <xdr:spPr>
        <a:xfrm>
          <a:off x="809625" y="792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0</xdr:colOff>
      <xdr:row>46</xdr:row>
      <xdr:rowOff>0</xdr:rowOff>
    </xdr:to>
    <xdr:sp>
      <xdr:nvSpPr>
        <xdr:cNvPr id="13" name="Line 13"/>
        <xdr:cNvSpPr>
          <a:spLocks/>
        </xdr:cNvSpPr>
      </xdr:nvSpPr>
      <xdr:spPr>
        <a:xfrm>
          <a:off x="809625" y="792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" name="Line 14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5" name="Line 15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6" name="Line 16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7" name="Line 17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8" name="Line 18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9" name="Line 19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0" name="Line 20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2" name="Line 22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3" name="Line 23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4" name="Line 24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5" name="Line 25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6" name="Line 26"/>
        <xdr:cNvSpPr>
          <a:spLocks/>
        </xdr:cNvSpPr>
      </xdr:nvSpPr>
      <xdr:spPr>
        <a:xfrm>
          <a:off x="809625" y="95250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13</xdr:col>
      <xdr:colOff>0</xdr:colOff>
      <xdr:row>59</xdr:row>
      <xdr:rowOff>0</xdr:rowOff>
    </xdr:to>
    <xdr:sp>
      <xdr:nvSpPr>
        <xdr:cNvPr id="27" name="Line 27"/>
        <xdr:cNvSpPr>
          <a:spLocks/>
        </xdr:cNvSpPr>
      </xdr:nvSpPr>
      <xdr:spPr>
        <a:xfrm>
          <a:off x="809625" y="107061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0</xdr:colOff>
      <xdr:row>70</xdr:row>
      <xdr:rowOff>0</xdr:rowOff>
    </xdr:to>
    <xdr:sp>
      <xdr:nvSpPr>
        <xdr:cNvPr id="28" name="Line 28"/>
        <xdr:cNvSpPr>
          <a:spLocks/>
        </xdr:cNvSpPr>
      </xdr:nvSpPr>
      <xdr:spPr>
        <a:xfrm>
          <a:off x="809625" y="1295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0</xdr:colOff>
      <xdr:row>70</xdr:row>
      <xdr:rowOff>0</xdr:rowOff>
    </xdr:to>
    <xdr:sp>
      <xdr:nvSpPr>
        <xdr:cNvPr id="29" name="Line 29"/>
        <xdr:cNvSpPr>
          <a:spLocks/>
        </xdr:cNvSpPr>
      </xdr:nvSpPr>
      <xdr:spPr>
        <a:xfrm>
          <a:off x="809625" y="1295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0</xdr:colOff>
      <xdr:row>70</xdr:row>
      <xdr:rowOff>0</xdr:rowOff>
    </xdr:to>
    <xdr:sp>
      <xdr:nvSpPr>
        <xdr:cNvPr id="30" name="Line 30"/>
        <xdr:cNvSpPr>
          <a:spLocks/>
        </xdr:cNvSpPr>
      </xdr:nvSpPr>
      <xdr:spPr>
        <a:xfrm>
          <a:off x="809625" y="1295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0</xdr:colOff>
      <xdr:row>70</xdr:row>
      <xdr:rowOff>0</xdr:rowOff>
    </xdr:to>
    <xdr:sp>
      <xdr:nvSpPr>
        <xdr:cNvPr id="31" name="Line 31"/>
        <xdr:cNvSpPr>
          <a:spLocks/>
        </xdr:cNvSpPr>
      </xdr:nvSpPr>
      <xdr:spPr>
        <a:xfrm>
          <a:off x="809625" y="1295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0</xdr:colOff>
      <xdr:row>81</xdr:row>
      <xdr:rowOff>0</xdr:rowOff>
    </xdr:to>
    <xdr:sp>
      <xdr:nvSpPr>
        <xdr:cNvPr id="32" name="Line 32"/>
        <xdr:cNvSpPr>
          <a:spLocks/>
        </xdr:cNvSpPr>
      </xdr:nvSpPr>
      <xdr:spPr>
        <a:xfrm>
          <a:off x="809625" y="15201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0</xdr:colOff>
      <xdr:row>81</xdr:row>
      <xdr:rowOff>0</xdr:rowOff>
    </xdr:to>
    <xdr:sp>
      <xdr:nvSpPr>
        <xdr:cNvPr id="33" name="Line 33"/>
        <xdr:cNvSpPr>
          <a:spLocks/>
        </xdr:cNvSpPr>
      </xdr:nvSpPr>
      <xdr:spPr>
        <a:xfrm>
          <a:off x="809625" y="15201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0</xdr:colOff>
      <xdr:row>81</xdr:row>
      <xdr:rowOff>0</xdr:rowOff>
    </xdr:to>
    <xdr:sp>
      <xdr:nvSpPr>
        <xdr:cNvPr id="34" name="Line 34"/>
        <xdr:cNvSpPr>
          <a:spLocks/>
        </xdr:cNvSpPr>
      </xdr:nvSpPr>
      <xdr:spPr>
        <a:xfrm>
          <a:off x="809625" y="15201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13</xdr:col>
      <xdr:colOff>0</xdr:colOff>
      <xdr:row>81</xdr:row>
      <xdr:rowOff>0</xdr:rowOff>
    </xdr:to>
    <xdr:sp>
      <xdr:nvSpPr>
        <xdr:cNvPr id="35" name="Line 35"/>
        <xdr:cNvSpPr>
          <a:spLocks/>
        </xdr:cNvSpPr>
      </xdr:nvSpPr>
      <xdr:spPr>
        <a:xfrm>
          <a:off x="809625" y="15201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13</xdr:col>
      <xdr:colOff>0</xdr:colOff>
      <xdr:row>92</xdr:row>
      <xdr:rowOff>0</xdr:rowOff>
    </xdr:to>
    <xdr:sp>
      <xdr:nvSpPr>
        <xdr:cNvPr id="36" name="Line 36"/>
        <xdr:cNvSpPr>
          <a:spLocks/>
        </xdr:cNvSpPr>
      </xdr:nvSpPr>
      <xdr:spPr>
        <a:xfrm>
          <a:off x="809625" y="17449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13</xdr:col>
      <xdr:colOff>0</xdr:colOff>
      <xdr:row>92</xdr:row>
      <xdr:rowOff>0</xdr:rowOff>
    </xdr:to>
    <xdr:sp>
      <xdr:nvSpPr>
        <xdr:cNvPr id="37" name="Line 37"/>
        <xdr:cNvSpPr>
          <a:spLocks/>
        </xdr:cNvSpPr>
      </xdr:nvSpPr>
      <xdr:spPr>
        <a:xfrm>
          <a:off x="809625" y="17449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13</xdr:col>
      <xdr:colOff>0</xdr:colOff>
      <xdr:row>92</xdr:row>
      <xdr:rowOff>0</xdr:rowOff>
    </xdr:to>
    <xdr:sp>
      <xdr:nvSpPr>
        <xdr:cNvPr id="38" name="Line 38"/>
        <xdr:cNvSpPr>
          <a:spLocks/>
        </xdr:cNvSpPr>
      </xdr:nvSpPr>
      <xdr:spPr>
        <a:xfrm>
          <a:off x="809625" y="17449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13</xdr:col>
      <xdr:colOff>0</xdr:colOff>
      <xdr:row>92</xdr:row>
      <xdr:rowOff>0</xdr:rowOff>
    </xdr:to>
    <xdr:sp>
      <xdr:nvSpPr>
        <xdr:cNvPr id="39" name="Line 39"/>
        <xdr:cNvSpPr>
          <a:spLocks/>
        </xdr:cNvSpPr>
      </xdr:nvSpPr>
      <xdr:spPr>
        <a:xfrm>
          <a:off x="809625" y="17449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13</xdr:col>
      <xdr:colOff>0</xdr:colOff>
      <xdr:row>105</xdr:row>
      <xdr:rowOff>0</xdr:rowOff>
    </xdr:to>
    <xdr:sp>
      <xdr:nvSpPr>
        <xdr:cNvPr id="40" name="Line 40"/>
        <xdr:cNvSpPr>
          <a:spLocks/>
        </xdr:cNvSpPr>
      </xdr:nvSpPr>
      <xdr:spPr>
        <a:xfrm>
          <a:off x="809625" y="202311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13</xdr:col>
      <xdr:colOff>0</xdr:colOff>
      <xdr:row>116</xdr:row>
      <xdr:rowOff>0</xdr:rowOff>
    </xdr:to>
    <xdr:sp>
      <xdr:nvSpPr>
        <xdr:cNvPr id="41" name="Line 41"/>
        <xdr:cNvSpPr>
          <a:spLocks/>
        </xdr:cNvSpPr>
      </xdr:nvSpPr>
      <xdr:spPr>
        <a:xfrm>
          <a:off x="809625" y="22479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13</xdr:col>
      <xdr:colOff>0</xdr:colOff>
      <xdr:row>116</xdr:row>
      <xdr:rowOff>0</xdr:rowOff>
    </xdr:to>
    <xdr:sp>
      <xdr:nvSpPr>
        <xdr:cNvPr id="42" name="Line 42"/>
        <xdr:cNvSpPr>
          <a:spLocks/>
        </xdr:cNvSpPr>
      </xdr:nvSpPr>
      <xdr:spPr>
        <a:xfrm>
          <a:off x="809625" y="22479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13</xdr:col>
      <xdr:colOff>0</xdr:colOff>
      <xdr:row>116</xdr:row>
      <xdr:rowOff>0</xdr:rowOff>
    </xdr:to>
    <xdr:sp>
      <xdr:nvSpPr>
        <xdr:cNvPr id="43" name="Line 43"/>
        <xdr:cNvSpPr>
          <a:spLocks/>
        </xdr:cNvSpPr>
      </xdr:nvSpPr>
      <xdr:spPr>
        <a:xfrm>
          <a:off x="809625" y="22479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13</xdr:col>
      <xdr:colOff>0</xdr:colOff>
      <xdr:row>116</xdr:row>
      <xdr:rowOff>0</xdr:rowOff>
    </xdr:to>
    <xdr:sp>
      <xdr:nvSpPr>
        <xdr:cNvPr id="44" name="Line 44"/>
        <xdr:cNvSpPr>
          <a:spLocks/>
        </xdr:cNvSpPr>
      </xdr:nvSpPr>
      <xdr:spPr>
        <a:xfrm>
          <a:off x="809625" y="22479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13</xdr:col>
      <xdr:colOff>0</xdr:colOff>
      <xdr:row>127</xdr:row>
      <xdr:rowOff>0</xdr:rowOff>
    </xdr:to>
    <xdr:sp>
      <xdr:nvSpPr>
        <xdr:cNvPr id="45" name="Line 45"/>
        <xdr:cNvSpPr>
          <a:spLocks/>
        </xdr:cNvSpPr>
      </xdr:nvSpPr>
      <xdr:spPr>
        <a:xfrm>
          <a:off x="809625" y="24726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13</xdr:col>
      <xdr:colOff>0</xdr:colOff>
      <xdr:row>127</xdr:row>
      <xdr:rowOff>0</xdr:rowOff>
    </xdr:to>
    <xdr:sp>
      <xdr:nvSpPr>
        <xdr:cNvPr id="46" name="Line 46"/>
        <xdr:cNvSpPr>
          <a:spLocks/>
        </xdr:cNvSpPr>
      </xdr:nvSpPr>
      <xdr:spPr>
        <a:xfrm>
          <a:off x="809625" y="24726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13</xdr:col>
      <xdr:colOff>0</xdr:colOff>
      <xdr:row>127</xdr:row>
      <xdr:rowOff>0</xdr:rowOff>
    </xdr:to>
    <xdr:sp>
      <xdr:nvSpPr>
        <xdr:cNvPr id="47" name="Line 47"/>
        <xdr:cNvSpPr>
          <a:spLocks/>
        </xdr:cNvSpPr>
      </xdr:nvSpPr>
      <xdr:spPr>
        <a:xfrm>
          <a:off x="809625" y="24726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13</xdr:col>
      <xdr:colOff>0</xdr:colOff>
      <xdr:row>127</xdr:row>
      <xdr:rowOff>0</xdr:rowOff>
    </xdr:to>
    <xdr:sp>
      <xdr:nvSpPr>
        <xdr:cNvPr id="48" name="Line 48"/>
        <xdr:cNvSpPr>
          <a:spLocks/>
        </xdr:cNvSpPr>
      </xdr:nvSpPr>
      <xdr:spPr>
        <a:xfrm>
          <a:off x="809625" y="24726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13</xdr:col>
      <xdr:colOff>0</xdr:colOff>
      <xdr:row>138</xdr:row>
      <xdr:rowOff>0</xdr:rowOff>
    </xdr:to>
    <xdr:sp>
      <xdr:nvSpPr>
        <xdr:cNvPr id="49" name="Line 49"/>
        <xdr:cNvSpPr>
          <a:spLocks/>
        </xdr:cNvSpPr>
      </xdr:nvSpPr>
      <xdr:spPr>
        <a:xfrm>
          <a:off x="809625" y="2697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13</xdr:col>
      <xdr:colOff>0</xdr:colOff>
      <xdr:row>138</xdr:row>
      <xdr:rowOff>0</xdr:rowOff>
    </xdr:to>
    <xdr:sp>
      <xdr:nvSpPr>
        <xdr:cNvPr id="50" name="Line 50"/>
        <xdr:cNvSpPr>
          <a:spLocks/>
        </xdr:cNvSpPr>
      </xdr:nvSpPr>
      <xdr:spPr>
        <a:xfrm>
          <a:off x="809625" y="2697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13</xdr:col>
      <xdr:colOff>0</xdr:colOff>
      <xdr:row>138</xdr:row>
      <xdr:rowOff>0</xdr:rowOff>
    </xdr:to>
    <xdr:sp>
      <xdr:nvSpPr>
        <xdr:cNvPr id="51" name="Line 51"/>
        <xdr:cNvSpPr>
          <a:spLocks/>
        </xdr:cNvSpPr>
      </xdr:nvSpPr>
      <xdr:spPr>
        <a:xfrm>
          <a:off x="809625" y="2697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13</xdr:col>
      <xdr:colOff>0</xdr:colOff>
      <xdr:row>138</xdr:row>
      <xdr:rowOff>0</xdr:rowOff>
    </xdr:to>
    <xdr:sp>
      <xdr:nvSpPr>
        <xdr:cNvPr id="52" name="Line 52"/>
        <xdr:cNvSpPr>
          <a:spLocks/>
        </xdr:cNvSpPr>
      </xdr:nvSpPr>
      <xdr:spPr>
        <a:xfrm>
          <a:off x="809625" y="2697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13</xdr:col>
      <xdr:colOff>0</xdr:colOff>
      <xdr:row>151</xdr:row>
      <xdr:rowOff>0</xdr:rowOff>
    </xdr:to>
    <xdr:sp>
      <xdr:nvSpPr>
        <xdr:cNvPr id="53" name="Line 53"/>
        <xdr:cNvSpPr>
          <a:spLocks/>
        </xdr:cNvSpPr>
      </xdr:nvSpPr>
      <xdr:spPr>
        <a:xfrm>
          <a:off x="809625" y="297561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0</xdr:colOff>
      <xdr:row>162</xdr:row>
      <xdr:rowOff>0</xdr:rowOff>
    </xdr:to>
    <xdr:sp>
      <xdr:nvSpPr>
        <xdr:cNvPr id="54" name="Line 54"/>
        <xdr:cNvSpPr>
          <a:spLocks/>
        </xdr:cNvSpPr>
      </xdr:nvSpPr>
      <xdr:spPr>
        <a:xfrm>
          <a:off x="809625" y="3200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0</xdr:colOff>
      <xdr:row>162</xdr:row>
      <xdr:rowOff>0</xdr:rowOff>
    </xdr:to>
    <xdr:sp>
      <xdr:nvSpPr>
        <xdr:cNvPr id="55" name="Line 55"/>
        <xdr:cNvSpPr>
          <a:spLocks/>
        </xdr:cNvSpPr>
      </xdr:nvSpPr>
      <xdr:spPr>
        <a:xfrm>
          <a:off x="809625" y="3200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0</xdr:colOff>
      <xdr:row>162</xdr:row>
      <xdr:rowOff>0</xdr:rowOff>
    </xdr:to>
    <xdr:sp>
      <xdr:nvSpPr>
        <xdr:cNvPr id="56" name="Line 56"/>
        <xdr:cNvSpPr>
          <a:spLocks/>
        </xdr:cNvSpPr>
      </xdr:nvSpPr>
      <xdr:spPr>
        <a:xfrm>
          <a:off x="809625" y="3200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0</xdr:colOff>
      <xdr:row>162</xdr:row>
      <xdr:rowOff>0</xdr:rowOff>
    </xdr:to>
    <xdr:sp>
      <xdr:nvSpPr>
        <xdr:cNvPr id="57" name="Line 57"/>
        <xdr:cNvSpPr>
          <a:spLocks/>
        </xdr:cNvSpPr>
      </xdr:nvSpPr>
      <xdr:spPr>
        <a:xfrm>
          <a:off x="809625" y="3200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13</xdr:col>
      <xdr:colOff>0</xdr:colOff>
      <xdr:row>173</xdr:row>
      <xdr:rowOff>0</xdr:rowOff>
    </xdr:to>
    <xdr:sp>
      <xdr:nvSpPr>
        <xdr:cNvPr id="58" name="Line 58"/>
        <xdr:cNvSpPr>
          <a:spLocks/>
        </xdr:cNvSpPr>
      </xdr:nvSpPr>
      <xdr:spPr>
        <a:xfrm>
          <a:off x="809625" y="34251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13</xdr:col>
      <xdr:colOff>0</xdr:colOff>
      <xdr:row>173</xdr:row>
      <xdr:rowOff>0</xdr:rowOff>
    </xdr:to>
    <xdr:sp>
      <xdr:nvSpPr>
        <xdr:cNvPr id="59" name="Line 59"/>
        <xdr:cNvSpPr>
          <a:spLocks/>
        </xdr:cNvSpPr>
      </xdr:nvSpPr>
      <xdr:spPr>
        <a:xfrm>
          <a:off x="809625" y="34251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13</xdr:col>
      <xdr:colOff>0</xdr:colOff>
      <xdr:row>173</xdr:row>
      <xdr:rowOff>0</xdr:rowOff>
    </xdr:to>
    <xdr:sp>
      <xdr:nvSpPr>
        <xdr:cNvPr id="60" name="Line 60"/>
        <xdr:cNvSpPr>
          <a:spLocks/>
        </xdr:cNvSpPr>
      </xdr:nvSpPr>
      <xdr:spPr>
        <a:xfrm>
          <a:off x="809625" y="34251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13</xdr:col>
      <xdr:colOff>0</xdr:colOff>
      <xdr:row>173</xdr:row>
      <xdr:rowOff>0</xdr:rowOff>
    </xdr:to>
    <xdr:sp>
      <xdr:nvSpPr>
        <xdr:cNvPr id="61" name="Line 61"/>
        <xdr:cNvSpPr>
          <a:spLocks/>
        </xdr:cNvSpPr>
      </xdr:nvSpPr>
      <xdr:spPr>
        <a:xfrm>
          <a:off x="809625" y="342519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13</xdr:col>
      <xdr:colOff>0</xdr:colOff>
      <xdr:row>184</xdr:row>
      <xdr:rowOff>0</xdr:rowOff>
    </xdr:to>
    <xdr:sp>
      <xdr:nvSpPr>
        <xdr:cNvPr id="62" name="Line 62"/>
        <xdr:cNvSpPr>
          <a:spLocks/>
        </xdr:cNvSpPr>
      </xdr:nvSpPr>
      <xdr:spPr>
        <a:xfrm>
          <a:off x="809625" y="36499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13</xdr:col>
      <xdr:colOff>0</xdr:colOff>
      <xdr:row>184</xdr:row>
      <xdr:rowOff>0</xdr:rowOff>
    </xdr:to>
    <xdr:sp>
      <xdr:nvSpPr>
        <xdr:cNvPr id="63" name="Line 63"/>
        <xdr:cNvSpPr>
          <a:spLocks/>
        </xdr:cNvSpPr>
      </xdr:nvSpPr>
      <xdr:spPr>
        <a:xfrm>
          <a:off x="809625" y="36499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13</xdr:col>
      <xdr:colOff>0</xdr:colOff>
      <xdr:row>184</xdr:row>
      <xdr:rowOff>0</xdr:rowOff>
    </xdr:to>
    <xdr:sp>
      <xdr:nvSpPr>
        <xdr:cNvPr id="64" name="Line 64"/>
        <xdr:cNvSpPr>
          <a:spLocks/>
        </xdr:cNvSpPr>
      </xdr:nvSpPr>
      <xdr:spPr>
        <a:xfrm>
          <a:off x="809625" y="36499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13</xdr:col>
      <xdr:colOff>0</xdr:colOff>
      <xdr:row>184</xdr:row>
      <xdr:rowOff>0</xdr:rowOff>
    </xdr:to>
    <xdr:sp>
      <xdr:nvSpPr>
        <xdr:cNvPr id="65" name="Line 65"/>
        <xdr:cNvSpPr>
          <a:spLocks/>
        </xdr:cNvSpPr>
      </xdr:nvSpPr>
      <xdr:spPr>
        <a:xfrm>
          <a:off x="809625" y="36499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184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37699950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173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35452050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164</xdr:row>
      <xdr:rowOff>0</xdr:rowOff>
    </xdr:from>
    <xdr:to>
      <xdr:col>13</xdr:col>
      <xdr:colOff>0</xdr:colOff>
      <xdr:row>165</xdr:row>
      <xdr:rowOff>0</xdr:rowOff>
    </xdr:to>
    <xdr:sp>
      <xdr:nvSpPr>
        <xdr:cNvPr id="68" name="Line 70"/>
        <xdr:cNvSpPr>
          <a:spLocks/>
        </xdr:cNvSpPr>
      </xdr:nvSpPr>
      <xdr:spPr>
        <a:xfrm>
          <a:off x="2952750" y="340042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175</xdr:row>
      <xdr:rowOff>0</xdr:rowOff>
    </xdr:from>
    <xdr:to>
      <xdr:col>13</xdr:col>
      <xdr:colOff>0</xdr:colOff>
      <xdr:row>176</xdr:row>
      <xdr:rowOff>0</xdr:rowOff>
    </xdr:to>
    <xdr:sp>
      <xdr:nvSpPr>
        <xdr:cNvPr id="69" name="Line 71"/>
        <xdr:cNvSpPr>
          <a:spLocks/>
        </xdr:cNvSpPr>
      </xdr:nvSpPr>
      <xdr:spPr>
        <a:xfrm>
          <a:off x="2952750" y="36252150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1</xdr:row>
      <xdr:rowOff>161925</xdr:rowOff>
    </xdr:from>
    <xdr:to>
      <xdr:col>21</xdr:col>
      <xdr:colOff>266700</xdr:colOff>
      <xdr:row>3</xdr:row>
      <xdr:rowOff>123825</xdr:rowOff>
    </xdr:to>
    <xdr:sp>
      <xdr:nvSpPr>
        <xdr:cNvPr id="70" name="Text Box 75"/>
        <xdr:cNvSpPr txBox="1">
          <a:spLocks noChangeArrowheads="1"/>
        </xdr:cNvSpPr>
      </xdr:nvSpPr>
      <xdr:spPr>
        <a:xfrm>
          <a:off x="3400425" y="428625"/>
          <a:ext cx="3352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順位決定方法
</a:t>
          </a: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1.勝ち点、2.当該チームの戦績、3.得失点差、4.総得点</a:t>
          </a:r>
        </a:p>
      </xdr:txBody>
    </xdr:sp>
    <xdr:clientData/>
  </xdr:twoCellAnchor>
  <xdr:twoCellAnchor>
    <xdr:from>
      <xdr:col>11</xdr:col>
      <xdr:colOff>209550</xdr:colOff>
      <xdr:row>47</xdr:row>
      <xdr:rowOff>161925</xdr:rowOff>
    </xdr:from>
    <xdr:to>
      <xdr:col>21</xdr:col>
      <xdr:colOff>266700</xdr:colOff>
      <xdr:row>49</xdr:row>
      <xdr:rowOff>123825</xdr:rowOff>
    </xdr:to>
    <xdr:sp>
      <xdr:nvSpPr>
        <xdr:cNvPr id="71" name="Text Box 76"/>
        <xdr:cNvSpPr txBox="1">
          <a:spLocks noChangeArrowheads="1"/>
        </xdr:cNvSpPr>
      </xdr:nvSpPr>
      <xdr:spPr>
        <a:xfrm>
          <a:off x="3400425" y="9953625"/>
          <a:ext cx="3352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順位決定方法
</a:t>
          </a: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1.勝ち点、2.当該チームの戦績、3.得失点差、4.総得点</a:t>
          </a:r>
        </a:p>
      </xdr:txBody>
    </xdr:sp>
    <xdr:clientData/>
  </xdr:twoCellAnchor>
  <xdr:twoCellAnchor>
    <xdr:from>
      <xdr:col>11</xdr:col>
      <xdr:colOff>209550</xdr:colOff>
      <xdr:row>93</xdr:row>
      <xdr:rowOff>161925</xdr:rowOff>
    </xdr:from>
    <xdr:to>
      <xdr:col>21</xdr:col>
      <xdr:colOff>266700</xdr:colOff>
      <xdr:row>95</xdr:row>
      <xdr:rowOff>123825</xdr:rowOff>
    </xdr:to>
    <xdr:sp>
      <xdr:nvSpPr>
        <xdr:cNvPr id="72" name="Text Box 77"/>
        <xdr:cNvSpPr txBox="1">
          <a:spLocks noChangeArrowheads="1"/>
        </xdr:cNvSpPr>
      </xdr:nvSpPr>
      <xdr:spPr>
        <a:xfrm>
          <a:off x="3400425" y="19478625"/>
          <a:ext cx="3352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順位決定方法
</a:t>
          </a: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1.勝ち点、2.当該チームの戦績、3.得失点差、4.総得点</a:t>
          </a:r>
        </a:p>
      </xdr:txBody>
    </xdr:sp>
    <xdr:clientData/>
  </xdr:twoCellAnchor>
  <xdr:twoCellAnchor>
    <xdr:from>
      <xdr:col>11</xdr:col>
      <xdr:colOff>209550</xdr:colOff>
      <xdr:row>139</xdr:row>
      <xdr:rowOff>161925</xdr:rowOff>
    </xdr:from>
    <xdr:to>
      <xdr:col>21</xdr:col>
      <xdr:colOff>266700</xdr:colOff>
      <xdr:row>141</xdr:row>
      <xdr:rowOff>123825</xdr:rowOff>
    </xdr:to>
    <xdr:sp>
      <xdr:nvSpPr>
        <xdr:cNvPr id="73" name="Text Box 78"/>
        <xdr:cNvSpPr txBox="1">
          <a:spLocks noChangeArrowheads="1"/>
        </xdr:cNvSpPr>
      </xdr:nvSpPr>
      <xdr:spPr>
        <a:xfrm>
          <a:off x="3400425" y="29003625"/>
          <a:ext cx="3352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順位決定方法
</a:t>
          </a: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1.勝ち点、2.当該チームの戦績、3.得失点差、4.総得点</a:t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0</xdr:colOff>
      <xdr:row>162</xdr:row>
      <xdr:rowOff>0</xdr:rowOff>
    </xdr:to>
    <xdr:sp>
      <xdr:nvSpPr>
        <xdr:cNvPr id="74" name="Line 10"/>
        <xdr:cNvSpPr>
          <a:spLocks/>
        </xdr:cNvSpPr>
      </xdr:nvSpPr>
      <xdr:spPr>
        <a:xfrm>
          <a:off x="809625" y="3200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0</xdr:colOff>
      <xdr:row>162</xdr:row>
      <xdr:rowOff>0</xdr:rowOff>
    </xdr:to>
    <xdr:sp>
      <xdr:nvSpPr>
        <xdr:cNvPr id="75" name="Line 11"/>
        <xdr:cNvSpPr>
          <a:spLocks/>
        </xdr:cNvSpPr>
      </xdr:nvSpPr>
      <xdr:spPr>
        <a:xfrm>
          <a:off x="809625" y="3200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0</xdr:colOff>
      <xdr:row>162</xdr:row>
      <xdr:rowOff>0</xdr:rowOff>
    </xdr:to>
    <xdr:sp>
      <xdr:nvSpPr>
        <xdr:cNvPr id="76" name="Line 12"/>
        <xdr:cNvSpPr>
          <a:spLocks/>
        </xdr:cNvSpPr>
      </xdr:nvSpPr>
      <xdr:spPr>
        <a:xfrm>
          <a:off x="809625" y="3200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0</xdr:colOff>
      <xdr:row>162</xdr:row>
      <xdr:rowOff>0</xdr:rowOff>
    </xdr:to>
    <xdr:sp>
      <xdr:nvSpPr>
        <xdr:cNvPr id="77" name="Line 13"/>
        <xdr:cNvSpPr>
          <a:spLocks/>
        </xdr:cNvSpPr>
      </xdr:nvSpPr>
      <xdr:spPr>
        <a:xfrm>
          <a:off x="809625" y="320040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153</xdr:row>
      <xdr:rowOff>0</xdr:rowOff>
    </xdr:from>
    <xdr:to>
      <xdr:col>12</xdr:col>
      <xdr:colOff>238125</xdr:colOff>
      <xdr:row>153</xdr:row>
      <xdr:rowOff>238125</xdr:rowOff>
    </xdr:to>
    <xdr:sp>
      <xdr:nvSpPr>
        <xdr:cNvPr id="78" name="Line 70"/>
        <xdr:cNvSpPr>
          <a:spLocks/>
        </xdr:cNvSpPr>
      </xdr:nvSpPr>
      <xdr:spPr>
        <a:xfrm>
          <a:off x="2952750" y="31756350"/>
          <a:ext cx="7143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0</xdr:colOff>
      <xdr:row>162</xdr:row>
      <xdr:rowOff>0</xdr:rowOff>
    </xdr:to>
    <xdr:sp>
      <xdr:nvSpPr>
        <xdr:cNvPr id="79" name="Line 67"/>
        <xdr:cNvSpPr>
          <a:spLocks/>
        </xdr:cNvSpPr>
      </xdr:nvSpPr>
      <xdr:spPr>
        <a:xfrm>
          <a:off x="0" y="33204150"/>
          <a:ext cx="809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0</xdr:colOff>
      <xdr:row>46</xdr:row>
      <xdr:rowOff>0</xdr:rowOff>
    </xdr:to>
    <xdr:sp>
      <xdr:nvSpPr>
        <xdr:cNvPr id="80" name="Line 6"/>
        <xdr:cNvSpPr>
          <a:spLocks/>
        </xdr:cNvSpPr>
      </xdr:nvSpPr>
      <xdr:spPr>
        <a:xfrm>
          <a:off x="809625" y="792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0</xdr:colOff>
      <xdr:row>46</xdr:row>
      <xdr:rowOff>0</xdr:rowOff>
    </xdr:to>
    <xdr:sp>
      <xdr:nvSpPr>
        <xdr:cNvPr id="81" name="Line 7"/>
        <xdr:cNvSpPr>
          <a:spLocks/>
        </xdr:cNvSpPr>
      </xdr:nvSpPr>
      <xdr:spPr>
        <a:xfrm>
          <a:off x="809625" y="792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0</xdr:colOff>
      <xdr:row>46</xdr:row>
      <xdr:rowOff>0</xdr:rowOff>
    </xdr:to>
    <xdr:sp>
      <xdr:nvSpPr>
        <xdr:cNvPr id="82" name="Line 8"/>
        <xdr:cNvSpPr>
          <a:spLocks/>
        </xdr:cNvSpPr>
      </xdr:nvSpPr>
      <xdr:spPr>
        <a:xfrm>
          <a:off x="809625" y="792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13</xdr:col>
      <xdr:colOff>0</xdr:colOff>
      <xdr:row>46</xdr:row>
      <xdr:rowOff>0</xdr:rowOff>
    </xdr:to>
    <xdr:sp>
      <xdr:nvSpPr>
        <xdr:cNvPr id="83" name="Line 9"/>
        <xdr:cNvSpPr>
          <a:spLocks/>
        </xdr:cNvSpPr>
      </xdr:nvSpPr>
      <xdr:spPr>
        <a:xfrm>
          <a:off x="809625" y="7924800"/>
          <a:ext cx="2857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160</xdr:row>
      <xdr:rowOff>28575</xdr:rowOff>
    </xdr:from>
    <xdr:to>
      <xdr:col>21</xdr:col>
      <xdr:colOff>47625</xdr:colOff>
      <xdr:row>161</xdr:row>
      <xdr:rowOff>180975</xdr:rowOff>
    </xdr:to>
    <xdr:sp>
      <xdr:nvSpPr>
        <xdr:cNvPr id="84" name="Text Box 78"/>
        <xdr:cNvSpPr txBox="1">
          <a:spLocks noChangeArrowheads="1"/>
        </xdr:cNvSpPr>
      </xdr:nvSpPr>
      <xdr:spPr>
        <a:xfrm>
          <a:off x="276225" y="33232725"/>
          <a:ext cx="62579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勝ち点、当該チームの戦績、得失点で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チームで並び、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総得点で豊府と三佐が並んだ為、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PK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による決定戦を実施
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PK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豊府　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三佐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70</xdr:row>
      <xdr:rowOff>0</xdr:rowOff>
    </xdr:from>
    <xdr:to>
      <xdr:col>18</xdr:col>
      <xdr:colOff>0</xdr:colOff>
      <xdr:row>76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5657850" y="24898350"/>
          <a:ext cx="48768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18</xdr:col>
      <xdr:colOff>0</xdr:colOff>
      <xdr:row>76</xdr:row>
      <xdr:rowOff>0</xdr:rowOff>
    </xdr:to>
    <xdr:sp>
      <xdr:nvSpPr>
        <xdr:cNvPr id="2" name="Line 12"/>
        <xdr:cNvSpPr>
          <a:spLocks/>
        </xdr:cNvSpPr>
      </xdr:nvSpPr>
      <xdr:spPr>
        <a:xfrm>
          <a:off x="5657850" y="24898350"/>
          <a:ext cx="48768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752475</xdr:colOff>
      <xdr:row>17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657850" y="5829300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13:00</a:t>
          </a:r>
        </a:p>
      </xdr:txBody>
    </xdr:sp>
    <xdr:clientData/>
  </xdr:twoCellAnchor>
  <xdr:twoCellAnchor>
    <xdr:from>
      <xdr:col>10</xdr:col>
      <xdr:colOff>0</xdr:colOff>
      <xdr:row>14</xdr:row>
      <xdr:rowOff>133350</xdr:rowOff>
    </xdr:from>
    <xdr:to>
      <xdr:col>10</xdr:col>
      <xdr:colOff>752475</xdr:colOff>
      <xdr:row>15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657850" y="5124450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11:30</a:t>
          </a:r>
        </a:p>
      </xdr:txBody>
    </xdr:sp>
    <xdr:clientData/>
  </xdr:twoCellAnchor>
  <xdr:twoCellAnchor>
    <xdr:from>
      <xdr:col>11</xdr:col>
      <xdr:colOff>76200</xdr:colOff>
      <xdr:row>14</xdr:row>
      <xdr:rowOff>47625</xdr:rowOff>
    </xdr:from>
    <xdr:to>
      <xdr:col>17</xdr:col>
      <xdr:colOff>676275</xdr:colOff>
      <xdr:row>14</xdr:row>
      <xdr:rowOff>333375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543675" y="5038725"/>
          <a:ext cx="3857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※同一チームが連続して試合をするので間隔を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分あける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9.00390625" style="1" customWidth="1"/>
    <col min="2" max="9" width="14.625" style="1" customWidth="1"/>
    <col min="10" max="16384" width="9.00390625" style="1" customWidth="1"/>
  </cols>
  <sheetData>
    <row r="1" ht="24">
      <c r="A1" s="8" t="s">
        <v>1</v>
      </c>
    </row>
    <row r="2" ht="24">
      <c r="A2" s="8" t="s">
        <v>161</v>
      </c>
    </row>
    <row r="3" ht="14.25">
      <c r="I3" s="104"/>
    </row>
    <row r="4" spans="1:9" ht="33.75" customHeight="1" thickBot="1">
      <c r="A4" s="170" t="s">
        <v>0</v>
      </c>
      <c r="B4" s="196" t="s">
        <v>129</v>
      </c>
      <c r="C4" s="197"/>
      <c r="D4" s="196" t="s">
        <v>130</v>
      </c>
      <c r="E4" s="197"/>
      <c r="F4" s="196" t="s">
        <v>131</v>
      </c>
      <c r="G4" s="197"/>
      <c r="H4" s="196" t="s">
        <v>132</v>
      </c>
      <c r="I4" s="198"/>
    </row>
    <row r="5" spans="1:9" ht="33.75" customHeight="1" thickBot="1" thickTop="1">
      <c r="A5" s="170" t="s">
        <v>127</v>
      </c>
      <c r="B5" s="168" t="s">
        <v>135</v>
      </c>
      <c r="C5" s="169" t="s">
        <v>136</v>
      </c>
      <c r="D5" s="168" t="s">
        <v>123</v>
      </c>
      <c r="E5" s="169" t="s">
        <v>124</v>
      </c>
      <c r="F5" s="168" t="s">
        <v>120</v>
      </c>
      <c r="G5" s="169" t="s">
        <v>121</v>
      </c>
      <c r="H5" s="168" t="s">
        <v>137</v>
      </c>
      <c r="I5" s="155" t="s">
        <v>122</v>
      </c>
    </row>
    <row r="6" spans="1:9" ht="21.75" customHeight="1" thickBot="1" thickTop="1">
      <c r="A6" s="179" t="s">
        <v>31</v>
      </c>
      <c r="B6" s="180" t="s">
        <v>165</v>
      </c>
      <c r="C6" s="181" t="s">
        <v>146</v>
      </c>
      <c r="D6" s="180" t="s">
        <v>147</v>
      </c>
      <c r="E6" s="181" t="s">
        <v>153</v>
      </c>
      <c r="F6" s="180" t="s">
        <v>148</v>
      </c>
      <c r="G6" s="181" t="s">
        <v>154</v>
      </c>
      <c r="H6" s="180" t="s">
        <v>149</v>
      </c>
      <c r="I6" s="182" t="s">
        <v>164</v>
      </c>
    </row>
    <row r="7" spans="1:10" ht="33.75" customHeight="1" thickTop="1">
      <c r="A7" s="171">
        <v>1</v>
      </c>
      <c r="B7" s="156" t="s">
        <v>68</v>
      </c>
      <c r="C7" s="157" t="s">
        <v>87</v>
      </c>
      <c r="D7" s="156" t="s">
        <v>105</v>
      </c>
      <c r="E7" s="157" t="s">
        <v>108</v>
      </c>
      <c r="F7" s="156" t="s">
        <v>23</v>
      </c>
      <c r="G7" s="157" t="s">
        <v>27</v>
      </c>
      <c r="H7" s="156" t="s">
        <v>83</v>
      </c>
      <c r="I7" s="158" t="s">
        <v>97</v>
      </c>
      <c r="J7" s="102"/>
    </row>
    <row r="8" spans="1:10" ht="33.75" customHeight="1">
      <c r="A8" s="172">
        <v>2</v>
      </c>
      <c r="B8" s="159" t="s">
        <v>69</v>
      </c>
      <c r="C8" s="160" t="s">
        <v>88</v>
      </c>
      <c r="D8" s="159" t="s">
        <v>22</v>
      </c>
      <c r="E8" s="160" t="s">
        <v>109</v>
      </c>
      <c r="F8" s="159" t="s">
        <v>77</v>
      </c>
      <c r="G8" s="160" t="s">
        <v>80</v>
      </c>
      <c r="H8" s="159" t="s">
        <v>84</v>
      </c>
      <c r="I8" s="161" t="s">
        <v>98</v>
      </c>
      <c r="J8" s="102"/>
    </row>
    <row r="9" spans="1:10" ht="33.75" customHeight="1">
      <c r="A9" s="172">
        <v>3</v>
      </c>
      <c r="B9" s="159" t="s">
        <v>70</v>
      </c>
      <c r="C9" s="160" t="s">
        <v>89</v>
      </c>
      <c r="D9" s="159" t="s">
        <v>106</v>
      </c>
      <c r="E9" s="160" t="s">
        <v>110</v>
      </c>
      <c r="F9" s="159" t="s">
        <v>78</v>
      </c>
      <c r="G9" s="160" t="s">
        <v>81</v>
      </c>
      <c r="H9" s="159" t="s">
        <v>85</v>
      </c>
      <c r="I9" s="161" t="s">
        <v>99</v>
      </c>
      <c r="J9" s="102"/>
    </row>
    <row r="10" spans="1:10" ht="33.75" customHeight="1">
      <c r="A10" s="172">
        <v>4</v>
      </c>
      <c r="B10" s="159" t="s">
        <v>71</v>
      </c>
      <c r="C10" s="160" t="s">
        <v>90</v>
      </c>
      <c r="D10" s="159" t="s">
        <v>107</v>
      </c>
      <c r="E10" s="162"/>
      <c r="F10" s="159" t="s">
        <v>79</v>
      </c>
      <c r="G10" s="160" t="s">
        <v>82</v>
      </c>
      <c r="H10" s="159" t="s">
        <v>86</v>
      </c>
      <c r="I10" s="161" t="s">
        <v>100</v>
      </c>
      <c r="J10" s="102"/>
    </row>
    <row r="11" spans="1:10" ht="19.5" customHeight="1">
      <c r="A11" s="163"/>
      <c r="B11" s="164"/>
      <c r="C11" s="164"/>
      <c r="D11" s="164"/>
      <c r="E11" s="164"/>
      <c r="F11" s="164"/>
      <c r="G11" s="164"/>
      <c r="H11" s="164"/>
      <c r="I11" s="165"/>
      <c r="J11" s="102"/>
    </row>
    <row r="12" spans="1:10" ht="33.75" customHeight="1" thickBot="1">
      <c r="A12" s="170" t="s">
        <v>0</v>
      </c>
      <c r="B12" s="196" t="s">
        <v>65</v>
      </c>
      <c r="C12" s="197"/>
      <c r="D12" s="196" t="s">
        <v>133</v>
      </c>
      <c r="E12" s="197"/>
      <c r="F12" s="196" t="s">
        <v>64</v>
      </c>
      <c r="G12" s="197"/>
      <c r="H12" s="196" t="s">
        <v>134</v>
      </c>
      <c r="I12" s="198"/>
      <c r="J12" s="102"/>
    </row>
    <row r="13" spans="1:10" ht="33.75" customHeight="1" thickBot="1" thickTop="1">
      <c r="A13" s="170" t="s">
        <v>127</v>
      </c>
      <c r="B13" s="168" t="s">
        <v>145</v>
      </c>
      <c r="C13" s="169" t="s">
        <v>138</v>
      </c>
      <c r="D13" s="168" t="s">
        <v>139</v>
      </c>
      <c r="E13" s="169" t="s">
        <v>140</v>
      </c>
      <c r="F13" s="168" t="s">
        <v>141</v>
      </c>
      <c r="G13" s="169" t="s">
        <v>142</v>
      </c>
      <c r="H13" s="168" t="s">
        <v>143</v>
      </c>
      <c r="I13" s="155" t="s">
        <v>125</v>
      </c>
      <c r="J13" s="102"/>
    </row>
    <row r="14" spans="1:10" ht="21.75" customHeight="1" thickBot="1" thickTop="1">
      <c r="A14" s="179" t="s">
        <v>31</v>
      </c>
      <c r="B14" s="180" t="s">
        <v>155</v>
      </c>
      <c r="C14" s="181" t="s">
        <v>156</v>
      </c>
      <c r="D14" s="180" t="s">
        <v>150</v>
      </c>
      <c r="E14" s="181" t="s">
        <v>151</v>
      </c>
      <c r="F14" s="180" t="s">
        <v>163</v>
      </c>
      <c r="G14" s="181" t="s">
        <v>152</v>
      </c>
      <c r="H14" s="180" t="s">
        <v>157</v>
      </c>
      <c r="I14" s="182" t="s">
        <v>162</v>
      </c>
      <c r="J14" s="102"/>
    </row>
    <row r="15" spans="1:10" ht="33.75" customHeight="1" thickTop="1">
      <c r="A15" s="171">
        <v>1</v>
      </c>
      <c r="B15" s="156" t="s">
        <v>72</v>
      </c>
      <c r="C15" s="157" t="s">
        <v>118</v>
      </c>
      <c r="D15" s="156" t="s">
        <v>28</v>
      </c>
      <c r="E15" s="157" t="s">
        <v>101</v>
      </c>
      <c r="F15" s="156" t="s">
        <v>74</v>
      </c>
      <c r="G15" s="157" t="s">
        <v>29</v>
      </c>
      <c r="H15" s="156" t="s">
        <v>111</v>
      </c>
      <c r="I15" s="158" t="s">
        <v>30</v>
      </c>
      <c r="J15" s="102"/>
    </row>
    <row r="16" spans="1:10" ht="33.75" customHeight="1">
      <c r="A16" s="172">
        <v>2</v>
      </c>
      <c r="B16" s="159" t="s">
        <v>26</v>
      </c>
      <c r="C16" s="160" t="s">
        <v>91</v>
      </c>
      <c r="D16" s="159" t="s">
        <v>94</v>
      </c>
      <c r="E16" s="160" t="s">
        <v>102</v>
      </c>
      <c r="F16" s="159" t="s">
        <v>75</v>
      </c>
      <c r="G16" s="160" t="s">
        <v>93</v>
      </c>
      <c r="H16" s="159" t="s">
        <v>25</v>
      </c>
      <c r="I16" s="158" t="s">
        <v>113</v>
      </c>
      <c r="J16" s="102"/>
    </row>
    <row r="17" spans="1:10" ht="33.75" customHeight="1">
      <c r="A17" s="172">
        <v>3</v>
      </c>
      <c r="B17" s="159" t="s">
        <v>73</v>
      </c>
      <c r="C17" s="160" t="s">
        <v>119</v>
      </c>
      <c r="D17" s="159" t="s">
        <v>95</v>
      </c>
      <c r="E17" s="160" t="s">
        <v>103</v>
      </c>
      <c r="F17" s="159" t="s">
        <v>76</v>
      </c>
      <c r="G17" s="160" t="s">
        <v>115</v>
      </c>
      <c r="H17" s="159" t="s">
        <v>112</v>
      </c>
      <c r="I17" s="158" t="s">
        <v>114</v>
      </c>
      <c r="J17" s="102"/>
    </row>
    <row r="18" spans="1:10" ht="33.75" customHeight="1">
      <c r="A18" s="172">
        <v>4</v>
      </c>
      <c r="B18" s="159" t="s">
        <v>24</v>
      </c>
      <c r="C18" s="160" t="s">
        <v>92</v>
      </c>
      <c r="D18" s="159" t="s">
        <v>96</v>
      </c>
      <c r="E18" s="160" t="s">
        <v>104</v>
      </c>
      <c r="F18" s="159" t="s">
        <v>117</v>
      </c>
      <c r="G18" s="160" t="s">
        <v>116</v>
      </c>
      <c r="H18" s="166"/>
      <c r="I18" s="167"/>
      <c r="J18" s="102"/>
    </row>
    <row r="20" ht="14.25">
      <c r="I20" s="178"/>
    </row>
    <row r="61" ht="13.5">
      <c r="J61" s="102"/>
    </row>
    <row r="62" ht="13.5">
      <c r="J62" s="102"/>
    </row>
    <row r="63" ht="13.5">
      <c r="J63" s="102"/>
    </row>
    <row r="64" ht="13.5">
      <c r="J64" s="102"/>
    </row>
    <row r="65" ht="13.5">
      <c r="J65" s="102"/>
    </row>
  </sheetData>
  <sheetProtection/>
  <mergeCells count="8">
    <mergeCell ref="B4:C4"/>
    <mergeCell ref="D4:E4"/>
    <mergeCell ref="F4:G4"/>
    <mergeCell ref="H4:I4"/>
    <mergeCell ref="F12:G12"/>
    <mergeCell ref="H12:I12"/>
    <mergeCell ref="B12:C12"/>
    <mergeCell ref="D12:E12"/>
  </mergeCells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9"/>
  <sheetViews>
    <sheetView tabSelected="1" view="pageBreakPreview" zoomScale="70" zoomScaleSheetLayoutView="70" zoomScalePageLayoutView="0" workbookViewId="0" topLeftCell="A139">
      <selection activeCell="M159" sqref="M159"/>
    </sheetView>
  </sheetViews>
  <sheetFormatPr defaultColWidth="9.00390625" defaultRowHeight="13.5"/>
  <cols>
    <col min="1" max="1" width="10.625" style="110" customWidth="1"/>
    <col min="2" max="13" width="3.125" style="111" customWidth="1"/>
    <col min="14" max="22" width="4.625" style="111" customWidth="1"/>
  </cols>
  <sheetData>
    <row r="1" spans="1:25" ht="21">
      <c r="A1" s="127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4"/>
      <c r="X1" s="114"/>
      <c r="Y1" s="114"/>
    </row>
    <row r="2" spans="1:25" ht="21">
      <c r="A2" s="127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4"/>
      <c r="X2" s="114"/>
      <c r="Y2" s="114"/>
    </row>
    <row r="3" spans="1:25" ht="15.7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4"/>
      <c r="X3" s="114"/>
      <c r="Y3" s="114"/>
    </row>
    <row r="4" spans="1:25" ht="15.75" customHeight="1">
      <c r="A4" s="140" t="s">
        <v>49</v>
      </c>
      <c r="C4" s="141" t="str">
        <f>'予選リーグ組み合わせ'!B4</f>
        <v>西部グラウンド 上</v>
      </c>
      <c r="D4" s="117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4"/>
      <c r="X4" s="114"/>
      <c r="Y4" s="114"/>
    </row>
    <row r="5" spans="1:25" ht="19.5" customHeight="1">
      <c r="A5" s="128" t="s">
        <v>33</v>
      </c>
      <c r="B5" s="211" t="str">
        <f>A6</f>
        <v>城南</v>
      </c>
      <c r="C5" s="212"/>
      <c r="D5" s="213"/>
      <c r="E5" s="211" t="str">
        <f>A8</f>
        <v>西の台</v>
      </c>
      <c r="F5" s="212"/>
      <c r="G5" s="213"/>
      <c r="H5" s="211" t="str">
        <f>A10</f>
        <v>稙田</v>
      </c>
      <c r="I5" s="212"/>
      <c r="J5" s="213"/>
      <c r="K5" s="211" t="str">
        <f>A12</f>
        <v>由布川</v>
      </c>
      <c r="L5" s="212"/>
      <c r="M5" s="212"/>
      <c r="N5" s="137" t="s">
        <v>34</v>
      </c>
      <c r="O5" s="138" t="s">
        <v>35</v>
      </c>
      <c r="P5" s="139" t="s">
        <v>41</v>
      </c>
      <c r="Q5" s="124" t="s">
        <v>36</v>
      </c>
      <c r="R5" s="135" t="s">
        <v>47</v>
      </c>
      <c r="S5" s="123" t="s">
        <v>37</v>
      </c>
      <c r="T5" s="112" t="s">
        <v>38</v>
      </c>
      <c r="U5" s="122" t="s">
        <v>39</v>
      </c>
      <c r="V5" s="136" t="s">
        <v>40</v>
      </c>
      <c r="W5" s="114"/>
      <c r="X5" s="114"/>
      <c r="Y5" s="114"/>
    </row>
    <row r="6" spans="1:25" ht="15.75" customHeight="1">
      <c r="A6" s="199" t="str">
        <f>'予選リーグ組み合わせ'!B7</f>
        <v>城南</v>
      </c>
      <c r="B6" s="129"/>
      <c r="C6" s="130"/>
      <c r="D6" s="131"/>
      <c r="E6" s="129">
        <f>IF(D8="","",D8)</f>
        <v>0</v>
      </c>
      <c r="F6" s="130" t="s">
        <v>42</v>
      </c>
      <c r="G6" s="131">
        <f>IF(B8="","",B8)</f>
        <v>19</v>
      </c>
      <c r="H6" s="129">
        <f>IF(D10="","",D10)</f>
        <v>0</v>
      </c>
      <c r="I6" s="130" t="s">
        <v>42</v>
      </c>
      <c r="J6" s="131">
        <f>IF(B10="","",B10)</f>
        <v>18</v>
      </c>
      <c r="K6" s="129">
        <f>IF(D12="","",D12)</f>
        <v>0</v>
      </c>
      <c r="L6" s="130" t="s">
        <v>42</v>
      </c>
      <c r="M6" s="131">
        <f>IF(B12="","",B12)</f>
        <v>7</v>
      </c>
      <c r="N6" s="214">
        <f>COUNTIF(B7:M7,"○")</f>
        <v>0</v>
      </c>
      <c r="O6" s="222">
        <f>COUNTIF(B7:M7,"●")</f>
        <v>3</v>
      </c>
      <c r="P6" s="203">
        <f>COUNTIF(B7:M7,"△")</f>
        <v>0</v>
      </c>
      <c r="Q6" s="224">
        <f>N6*3+P6*1</f>
        <v>0</v>
      </c>
      <c r="R6" s="230">
        <f>RANK(Q6,Q6:Q13)</f>
        <v>4</v>
      </c>
      <c r="S6" s="226">
        <f>B6+E6+H6+K6</f>
        <v>0</v>
      </c>
      <c r="T6" s="218">
        <f>D6+G6+J6+M6</f>
        <v>44</v>
      </c>
      <c r="U6" s="220">
        <f>S6-T6</f>
        <v>-44</v>
      </c>
      <c r="V6" s="232">
        <v>4</v>
      </c>
      <c r="W6" s="142" t="s">
        <v>66</v>
      </c>
      <c r="X6" s="114"/>
      <c r="Y6" s="114"/>
    </row>
    <row r="7" spans="1:25" ht="15.75" customHeight="1">
      <c r="A7" s="200"/>
      <c r="B7" s="132"/>
      <c r="C7" s="133"/>
      <c r="D7" s="134"/>
      <c r="E7" s="132"/>
      <c r="F7" s="133" t="str">
        <f>IF(E6="","未入力",IF(E6=G6,"△",IF(E6&gt;G6,"○","●")))</f>
        <v>●</v>
      </c>
      <c r="G7" s="134"/>
      <c r="H7" s="132"/>
      <c r="I7" s="133" t="str">
        <f>IF(H6="","未入力",IF(H6=J6,"△",IF(H6&gt;J6,"○","●")))</f>
        <v>●</v>
      </c>
      <c r="J7" s="134"/>
      <c r="K7" s="132"/>
      <c r="L7" s="133" t="str">
        <f>IF(K6="","未入力",IF(K6=M6,"△",IF(K6&gt;M6,"○","●")))</f>
        <v>●</v>
      </c>
      <c r="M7" s="133"/>
      <c r="N7" s="215"/>
      <c r="O7" s="223"/>
      <c r="P7" s="204"/>
      <c r="Q7" s="225"/>
      <c r="R7" s="231"/>
      <c r="S7" s="227"/>
      <c r="T7" s="219"/>
      <c r="U7" s="221"/>
      <c r="V7" s="233"/>
      <c r="W7" s="142" t="s">
        <v>46</v>
      </c>
      <c r="X7" s="114"/>
      <c r="Y7" s="114"/>
    </row>
    <row r="8" spans="1:25" ht="15.75" customHeight="1">
      <c r="A8" s="201" t="str">
        <f>'予選リーグ組み合わせ'!B8</f>
        <v>西の台</v>
      </c>
      <c r="B8" s="184">
        <f>'予選リーグ日程・結果'!F7</f>
        <v>19</v>
      </c>
      <c r="C8" s="185" t="s">
        <v>42</v>
      </c>
      <c r="D8" s="186">
        <f>'予選リーグ日程・結果'!D7</f>
        <v>0</v>
      </c>
      <c r="E8" s="184"/>
      <c r="F8" s="185"/>
      <c r="G8" s="186"/>
      <c r="H8" s="184">
        <f>IF(G10="","",G10)</f>
        <v>3</v>
      </c>
      <c r="I8" s="185" t="s">
        <v>42</v>
      </c>
      <c r="J8" s="186">
        <f>IF(E10="","",E10)</f>
        <v>2</v>
      </c>
      <c r="K8" s="184">
        <f>IF(G12="","",G12)</f>
        <v>1</v>
      </c>
      <c r="L8" s="185" t="s">
        <v>42</v>
      </c>
      <c r="M8" s="186">
        <f>IF(E12="","",E12)</f>
        <v>1</v>
      </c>
      <c r="N8" s="216">
        <f>COUNTIF(B9:M9,"○")</f>
        <v>2</v>
      </c>
      <c r="O8" s="205">
        <f>COUNTIF(B9:M9,"●")</f>
        <v>0</v>
      </c>
      <c r="P8" s="209">
        <f>COUNTIF(B9:M9,"△")</f>
        <v>1</v>
      </c>
      <c r="Q8" s="207">
        <f>N8*3+P8*1</f>
        <v>7</v>
      </c>
      <c r="R8" s="240">
        <f>RANK(Q8,Q6:Q13)</f>
        <v>1</v>
      </c>
      <c r="S8" s="228">
        <f>B8+E8+H8+K8</f>
        <v>23</v>
      </c>
      <c r="T8" s="238">
        <f>D8+G8+J8+M8</f>
        <v>3</v>
      </c>
      <c r="U8" s="236">
        <f>S8-T8</f>
        <v>20</v>
      </c>
      <c r="V8" s="234">
        <v>1</v>
      </c>
      <c r="W8" s="142" t="s">
        <v>67</v>
      </c>
      <c r="X8" s="114"/>
      <c r="Y8" s="114"/>
    </row>
    <row r="9" spans="1:25" ht="15.75" customHeight="1">
      <c r="A9" s="202"/>
      <c r="B9" s="187"/>
      <c r="C9" s="188" t="str">
        <f>IF(B8="","未入力",IF(B8=D8,"△",IF(B8&gt;D8,"○","●")))</f>
        <v>○</v>
      </c>
      <c r="D9" s="189"/>
      <c r="E9" s="187"/>
      <c r="F9" s="188"/>
      <c r="G9" s="189"/>
      <c r="H9" s="187"/>
      <c r="I9" s="188" t="str">
        <f>IF(H8="","未入力",IF(H8=J8,"△",IF(H8&gt;J8,"○","●")))</f>
        <v>○</v>
      </c>
      <c r="J9" s="189"/>
      <c r="K9" s="187"/>
      <c r="L9" s="188" t="str">
        <f>IF(K8="","未入力",IF(K8=M8,"△",IF(K8&gt;M8,"○","●")))</f>
        <v>△</v>
      </c>
      <c r="M9" s="188"/>
      <c r="N9" s="217"/>
      <c r="O9" s="206"/>
      <c r="P9" s="210"/>
      <c r="Q9" s="208"/>
      <c r="R9" s="241"/>
      <c r="S9" s="229"/>
      <c r="T9" s="239"/>
      <c r="U9" s="237"/>
      <c r="V9" s="235"/>
      <c r="W9" s="114"/>
      <c r="X9" s="114"/>
      <c r="Y9" s="114"/>
    </row>
    <row r="10" spans="1:25" ht="15.75" customHeight="1">
      <c r="A10" s="199" t="str">
        <f>'予選リーグ組み合わせ'!B9</f>
        <v>稙田</v>
      </c>
      <c r="B10" s="129">
        <f>'予選リーグ日程・結果'!F9</f>
        <v>18</v>
      </c>
      <c r="C10" s="130" t="s">
        <v>42</v>
      </c>
      <c r="D10" s="131">
        <f>'予選リーグ日程・結果'!D9</f>
        <v>0</v>
      </c>
      <c r="E10" s="129">
        <f>'予選リーグ日程・結果'!F15</f>
        <v>2</v>
      </c>
      <c r="F10" s="130" t="s">
        <v>42</v>
      </c>
      <c r="G10" s="131">
        <f>'予選リーグ日程・結果'!D15</f>
        <v>3</v>
      </c>
      <c r="H10" s="129"/>
      <c r="I10" s="130"/>
      <c r="J10" s="131"/>
      <c r="K10" s="129">
        <f>IF(J12="","",J12)</f>
        <v>4</v>
      </c>
      <c r="L10" s="130" t="s">
        <v>42</v>
      </c>
      <c r="M10" s="131">
        <f>IF(H12="","",H12)</f>
        <v>0</v>
      </c>
      <c r="N10" s="214">
        <f>COUNTIF(B11:M11,"○")</f>
        <v>2</v>
      </c>
      <c r="O10" s="222">
        <f>COUNTIF(B11:M11,"●")</f>
        <v>1</v>
      </c>
      <c r="P10" s="203">
        <f>COUNTIF(B11:M11,"△")</f>
        <v>0</v>
      </c>
      <c r="Q10" s="224">
        <f>N10*3+P10*1</f>
        <v>6</v>
      </c>
      <c r="R10" s="230">
        <f>RANK(Q10,Q6:Q13)</f>
        <v>2</v>
      </c>
      <c r="S10" s="226">
        <f>B10+E10+H10+K10</f>
        <v>24</v>
      </c>
      <c r="T10" s="218">
        <f>D10+G10+J10+M10</f>
        <v>3</v>
      </c>
      <c r="U10" s="220">
        <f>S10-T10</f>
        <v>21</v>
      </c>
      <c r="V10" s="232">
        <v>2</v>
      </c>
      <c r="W10" s="114"/>
      <c r="X10" s="114"/>
      <c r="Y10" s="114"/>
    </row>
    <row r="11" spans="1:25" ht="15.75" customHeight="1">
      <c r="A11" s="200"/>
      <c r="B11" s="132"/>
      <c r="C11" s="133" t="str">
        <f>IF(B10="","未入力",IF(B10=D10,"△",IF(B10&gt;D10,"○","●")))</f>
        <v>○</v>
      </c>
      <c r="D11" s="134"/>
      <c r="E11" s="132"/>
      <c r="F11" s="133" t="str">
        <f>IF(E10="","未入力",IF(E10=G10,"△",IF(E10&gt;G10,"○","●")))</f>
        <v>●</v>
      </c>
      <c r="G11" s="134"/>
      <c r="H11" s="132"/>
      <c r="I11" s="133"/>
      <c r="J11" s="134"/>
      <c r="K11" s="132"/>
      <c r="L11" s="133" t="str">
        <f>IF(K10="","未入力",IF(K10=M10,"△",IF(K10&gt;M10,"○","●")))</f>
        <v>○</v>
      </c>
      <c r="M11" s="133"/>
      <c r="N11" s="215"/>
      <c r="O11" s="223"/>
      <c r="P11" s="204"/>
      <c r="Q11" s="225"/>
      <c r="R11" s="231"/>
      <c r="S11" s="227"/>
      <c r="T11" s="219"/>
      <c r="U11" s="221"/>
      <c r="V11" s="233"/>
      <c r="W11" s="114"/>
      <c r="X11" s="114"/>
      <c r="Y11" s="114"/>
    </row>
    <row r="12" spans="1:25" ht="15.75" customHeight="1">
      <c r="A12" s="199" t="str">
        <f>'予選リーグ組み合わせ'!B10</f>
        <v>由布川</v>
      </c>
      <c r="B12" s="129">
        <f>'予選リーグ日程・結果'!F19</f>
        <v>7</v>
      </c>
      <c r="C12" s="130" t="s">
        <v>42</v>
      </c>
      <c r="D12" s="131">
        <f>'予選リーグ日程・結果'!D19</f>
        <v>0</v>
      </c>
      <c r="E12" s="129">
        <f>'予選リーグ日程・結果'!F17</f>
        <v>1</v>
      </c>
      <c r="F12" s="130" t="s">
        <v>42</v>
      </c>
      <c r="G12" s="131">
        <f>'予選リーグ日程・結果'!D17</f>
        <v>1</v>
      </c>
      <c r="H12" s="129">
        <f>'予選リーグ日程・結果'!F11</f>
        <v>0</v>
      </c>
      <c r="I12" s="130" t="s">
        <v>42</v>
      </c>
      <c r="J12" s="131">
        <f>'予選リーグ日程・結果'!D11</f>
        <v>4</v>
      </c>
      <c r="K12" s="129"/>
      <c r="L12" s="130"/>
      <c r="M12" s="130"/>
      <c r="N12" s="214">
        <f>COUNTIF(B13:M13,"○")</f>
        <v>1</v>
      </c>
      <c r="O12" s="222">
        <f>COUNTIF(B13:M13,"●")</f>
        <v>1</v>
      </c>
      <c r="P12" s="203">
        <f>COUNTIF(B13:M13,"△")</f>
        <v>1</v>
      </c>
      <c r="Q12" s="224">
        <f>N12*3+P12*1</f>
        <v>4</v>
      </c>
      <c r="R12" s="230">
        <f>RANK(Q12,Q6:Q13)</f>
        <v>3</v>
      </c>
      <c r="S12" s="226">
        <f>B12+E12+H12+K12</f>
        <v>8</v>
      </c>
      <c r="T12" s="218">
        <f>D12+G12+J12+M12</f>
        <v>5</v>
      </c>
      <c r="U12" s="220">
        <f>S12-T12</f>
        <v>3</v>
      </c>
      <c r="V12" s="232">
        <v>3</v>
      </c>
      <c r="W12" s="114"/>
      <c r="X12" s="114"/>
      <c r="Y12" s="114"/>
    </row>
    <row r="13" spans="1:25" ht="15.75" customHeight="1">
      <c r="A13" s="200"/>
      <c r="B13" s="132"/>
      <c r="C13" s="133" t="str">
        <f>IF(B12="","未入力",IF(B12=D12,"△",IF(B12&gt;D12,"○","●")))</f>
        <v>○</v>
      </c>
      <c r="D13" s="134"/>
      <c r="E13" s="132"/>
      <c r="F13" s="133" t="str">
        <f>IF(E12="","未入力",IF(E12=G12,"△",IF(E12&gt;G12,"○","●")))</f>
        <v>△</v>
      </c>
      <c r="G13" s="134"/>
      <c r="H13" s="132"/>
      <c r="I13" s="133" t="str">
        <f>IF(H12="","未入力",IF(H12=J12,"△",IF(H12&gt;J12,"○","●")))</f>
        <v>●</v>
      </c>
      <c r="J13" s="134"/>
      <c r="K13" s="132"/>
      <c r="L13" s="133"/>
      <c r="M13" s="133"/>
      <c r="N13" s="215"/>
      <c r="O13" s="223"/>
      <c r="P13" s="204"/>
      <c r="Q13" s="225"/>
      <c r="R13" s="231"/>
      <c r="S13" s="227"/>
      <c r="T13" s="219"/>
      <c r="U13" s="221"/>
      <c r="V13" s="233"/>
      <c r="W13" s="114"/>
      <c r="X13" s="114"/>
      <c r="Y13" s="114"/>
    </row>
    <row r="14" spans="1:25" ht="15.7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4"/>
      <c r="X14" s="114"/>
      <c r="Y14" s="114"/>
    </row>
    <row r="15" spans="1:25" ht="15.75" customHeight="1">
      <c r="A15" s="140" t="s">
        <v>50</v>
      </c>
      <c r="B15" s="141"/>
      <c r="C15" s="141" t="str">
        <f>'予選リーグ組み合わせ'!B12</f>
        <v>七瀬川グラウンド　山側</v>
      </c>
      <c r="D15" s="11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4"/>
      <c r="X15" s="114"/>
      <c r="Y15" s="114"/>
    </row>
    <row r="16" spans="1:25" ht="19.5" customHeight="1">
      <c r="A16" s="128" t="s">
        <v>33</v>
      </c>
      <c r="B16" s="211" t="str">
        <f>A17</f>
        <v>宗方</v>
      </c>
      <c r="C16" s="212"/>
      <c r="D16" s="213"/>
      <c r="E16" s="211" t="str">
        <f>A19</f>
        <v>ライズ</v>
      </c>
      <c r="F16" s="212"/>
      <c r="G16" s="213"/>
      <c r="H16" s="211" t="str">
        <f>A21</f>
        <v>カティオーラ大在</v>
      </c>
      <c r="I16" s="212"/>
      <c r="J16" s="213"/>
      <c r="K16" s="211" t="str">
        <f>A23</f>
        <v>ブルーウィングSC</v>
      </c>
      <c r="L16" s="212"/>
      <c r="M16" s="212"/>
      <c r="N16" s="137" t="s">
        <v>34</v>
      </c>
      <c r="O16" s="138" t="s">
        <v>35</v>
      </c>
      <c r="P16" s="139" t="s">
        <v>41</v>
      </c>
      <c r="Q16" s="124" t="s">
        <v>36</v>
      </c>
      <c r="R16" s="135" t="s">
        <v>47</v>
      </c>
      <c r="S16" s="123" t="s">
        <v>37</v>
      </c>
      <c r="T16" s="112" t="s">
        <v>38</v>
      </c>
      <c r="U16" s="122" t="s">
        <v>39</v>
      </c>
      <c r="V16" s="136" t="s">
        <v>40</v>
      </c>
      <c r="W16" s="114"/>
      <c r="X16" s="114"/>
      <c r="Y16" s="114"/>
    </row>
    <row r="17" spans="1:25" ht="15.75" customHeight="1">
      <c r="A17" s="201" t="str">
        <f>'予選リーグ組み合わせ'!B15</f>
        <v>宗方</v>
      </c>
      <c r="B17" s="184"/>
      <c r="C17" s="185"/>
      <c r="D17" s="186"/>
      <c r="E17" s="184">
        <f>IF(D19="","",D19)</f>
        <v>6</v>
      </c>
      <c r="F17" s="185" t="s">
        <v>42</v>
      </c>
      <c r="G17" s="186">
        <f>IF(B19="","",B19)</f>
        <v>0</v>
      </c>
      <c r="H17" s="184">
        <f>IF(D21="","",D21)</f>
        <v>7</v>
      </c>
      <c r="I17" s="185" t="s">
        <v>42</v>
      </c>
      <c r="J17" s="186">
        <f>IF(B21="","",B21)</f>
        <v>0</v>
      </c>
      <c r="K17" s="184">
        <f>IF(D23="","",D23)</f>
        <v>3</v>
      </c>
      <c r="L17" s="185" t="s">
        <v>42</v>
      </c>
      <c r="M17" s="186">
        <f>IF(B23="","",B23)</f>
        <v>0</v>
      </c>
      <c r="N17" s="216">
        <f>COUNTIF(B18:M18,"○")</f>
        <v>3</v>
      </c>
      <c r="O17" s="205">
        <f>COUNTIF(B18:M18,"●")</f>
        <v>0</v>
      </c>
      <c r="P17" s="209">
        <f>COUNTIF(B18:M18,"△")</f>
        <v>0</v>
      </c>
      <c r="Q17" s="207">
        <f>N17*3+P17*1</f>
        <v>9</v>
      </c>
      <c r="R17" s="240">
        <f>RANK(Q17,Q17:Q24)</f>
        <v>1</v>
      </c>
      <c r="S17" s="228">
        <f>B17+E17+H17+K17</f>
        <v>16</v>
      </c>
      <c r="T17" s="238">
        <f>D17+G17+J17+M17</f>
        <v>0</v>
      </c>
      <c r="U17" s="236">
        <f>S17-T17</f>
        <v>16</v>
      </c>
      <c r="V17" s="234">
        <v>1</v>
      </c>
      <c r="W17" s="142"/>
      <c r="X17" s="114"/>
      <c r="Y17" s="114"/>
    </row>
    <row r="18" spans="1:25" ht="15.75" customHeight="1">
      <c r="A18" s="202"/>
      <c r="B18" s="187"/>
      <c r="C18" s="188"/>
      <c r="D18" s="189"/>
      <c r="E18" s="187"/>
      <c r="F18" s="188" t="str">
        <f>IF(E17="","未入力",IF(E17=G17,"△",IF(E17&gt;G17,"○","●")))</f>
        <v>○</v>
      </c>
      <c r="G18" s="189"/>
      <c r="H18" s="187"/>
      <c r="I18" s="188" t="str">
        <f>IF(H17="","未入力",IF(H17=J17,"△",IF(H17&gt;J17,"○","●")))</f>
        <v>○</v>
      </c>
      <c r="J18" s="189"/>
      <c r="K18" s="187"/>
      <c r="L18" s="188" t="str">
        <f>IF(K17="","未入力",IF(K17=M17,"△",IF(K17&gt;M17,"○","●")))</f>
        <v>○</v>
      </c>
      <c r="M18" s="188"/>
      <c r="N18" s="217"/>
      <c r="O18" s="206"/>
      <c r="P18" s="210"/>
      <c r="Q18" s="208"/>
      <c r="R18" s="241"/>
      <c r="S18" s="229"/>
      <c r="T18" s="239"/>
      <c r="U18" s="237"/>
      <c r="V18" s="235"/>
      <c r="W18" s="142"/>
      <c r="X18" s="114"/>
      <c r="Y18" s="114"/>
    </row>
    <row r="19" spans="1:25" ht="15.75" customHeight="1">
      <c r="A19" s="199" t="str">
        <f>'予選リーグ組み合わせ'!B16</f>
        <v>ライズ</v>
      </c>
      <c r="B19" s="129">
        <f>'予選リーグ日程・結果'!F45</f>
        <v>0</v>
      </c>
      <c r="C19" s="130" t="s">
        <v>42</v>
      </c>
      <c r="D19" s="131">
        <f>'予選リーグ日程・結果'!D45</f>
        <v>6</v>
      </c>
      <c r="E19" s="129"/>
      <c r="F19" s="130"/>
      <c r="G19" s="131"/>
      <c r="H19" s="129">
        <f>IF(G21="","",G21)</f>
        <v>4</v>
      </c>
      <c r="I19" s="130" t="s">
        <v>42</v>
      </c>
      <c r="J19" s="131">
        <f>IF(E21="","",E21)</f>
        <v>3</v>
      </c>
      <c r="K19" s="129">
        <f>IF(G23="","",G23)</f>
        <v>0</v>
      </c>
      <c r="L19" s="130" t="s">
        <v>42</v>
      </c>
      <c r="M19" s="131">
        <f>IF(E23="","",E23)</f>
        <v>5</v>
      </c>
      <c r="N19" s="214">
        <f>COUNTIF(B20:M20,"○")</f>
        <v>1</v>
      </c>
      <c r="O19" s="222">
        <f>COUNTIF(B20:M20,"●")</f>
        <v>2</v>
      </c>
      <c r="P19" s="203">
        <f>COUNTIF(B20:M20,"△")</f>
        <v>0</v>
      </c>
      <c r="Q19" s="224">
        <f>N19*3+P19*1</f>
        <v>3</v>
      </c>
      <c r="R19" s="230">
        <f>RANK(Q19,Q17:Q24)</f>
        <v>2</v>
      </c>
      <c r="S19" s="226">
        <f>B19+E19+H19+K19</f>
        <v>4</v>
      </c>
      <c r="T19" s="218">
        <f>D19+G19+J19+M19</f>
        <v>14</v>
      </c>
      <c r="U19" s="220">
        <f>S19-T19</f>
        <v>-10</v>
      </c>
      <c r="V19" s="232">
        <v>4</v>
      </c>
      <c r="W19" s="142"/>
      <c r="X19" s="114"/>
      <c r="Y19" s="114"/>
    </row>
    <row r="20" spans="1:25" ht="15.75" customHeight="1">
      <c r="A20" s="200"/>
      <c r="B20" s="132"/>
      <c r="C20" s="133" t="str">
        <f>IF(B19="","未入力",IF(B19=D19,"△",IF(B19&gt;D19,"○","●")))</f>
        <v>●</v>
      </c>
      <c r="D20" s="134"/>
      <c r="E20" s="132"/>
      <c r="F20" s="133"/>
      <c r="G20" s="134"/>
      <c r="H20" s="132"/>
      <c r="I20" s="133" t="str">
        <f>IF(H19="","未入力",IF(H19=J19,"△",IF(H19&gt;J19,"○","●")))</f>
        <v>○</v>
      </c>
      <c r="J20" s="134"/>
      <c r="K20" s="132"/>
      <c r="L20" s="133" t="str">
        <f>IF(K19="","未入力",IF(K19=M19,"△",IF(K19&gt;M19,"○","●")))</f>
        <v>●</v>
      </c>
      <c r="M20" s="133"/>
      <c r="N20" s="215"/>
      <c r="O20" s="223"/>
      <c r="P20" s="204"/>
      <c r="Q20" s="225"/>
      <c r="R20" s="231"/>
      <c r="S20" s="227"/>
      <c r="T20" s="219"/>
      <c r="U20" s="221"/>
      <c r="V20" s="233"/>
      <c r="W20" s="114"/>
      <c r="X20" s="114"/>
      <c r="Y20" s="114"/>
    </row>
    <row r="21" spans="1:25" ht="15.75" customHeight="1">
      <c r="A21" s="199" t="str">
        <f>'予選リーグ組み合わせ'!B17</f>
        <v>カティオーラ大在</v>
      </c>
      <c r="B21" s="129">
        <f>'予選リーグ日程・結果'!F47</f>
        <v>0</v>
      </c>
      <c r="C21" s="130" t="s">
        <v>42</v>
      </c>
      <c r="D21" s="131">
        <f>'予選リーグ日程・結果'!D47</f>
        <v>7</v>
      </c>
      <c r="E21" s="129">
        <f>'予選リーグ日程・結果'!F53</f>
        <v>3</v>
      </c>
      <c r="F21" s="130" t="s">
        <v>42</v>
      </c>
      <c r="G21" s="131">
        <f>'予選リーグ日程・結果'!D53</f>
        <v>4</v>
      </c>
      <c r="H21" s="129"/>
      <c r="I21" s="130"/>
      <c r="J21" s="131"/>
      <c r="K21" s="129">
        <f>IF(J23="","",J23)</f>
        <v>1</v>
      </c>
      <c r="L21" s="130" t="s">
        <v>42</v>
      </c>
      <c r="M21" s="131">
        <f>IF(H23="","",H23)</f>
        <v>0</v>
      </c>
      <c r="N21" s="214">
        <f>COUNTIF(B22:M22,"○")</f>
        <v>1</v>
      </c>
      <c r="O21" s="222">
        <f>COUNTIF(B22:M22,"●")</f>
        <v>2</v>
      </c>
      <c r="P21" s="203">
        <f>COUNTIF(B22:M22,"△")</f>
        <v>0</v>
      </c>
      <c r="Q21" s="224">
        <f>N21*3+P21*1</f>
        <v>3</v>
      </c>
      <c r="R21" s="230">
        <f>RANK(Q21,Q17:Q24)</f>
        <v>2</v>
      </c>
      <c r="S21" s="226">
        <f>B21+E21+H21+K21</f>
        <v>4</v>
      </c>
      <c r="T21" s="218">
        <f>D21+G21+J21+M21</f>
        <v>11</v>
      </c>
      <c r="U21" s="220">
        <f>S21-T21</f>
        <v>-7</v>
      </c>
      <c r="V21" s="232">
        <v>3</v>
      </c>
      <c r="W21" s="114"/>
      <c r="X21" s="114"/>
      <c r="Y21" s="114"/>
    </row>
    <row r="22" spans="1:25" ht="15.75" customHeight="1">
      <c r="A22" s="200"/>
      <c r="B22" s="132"/>
      <c r="C22" s="133" t="str">
        <f>IF(B21="","未入力",IF(B21=D21,"△",IF(B21&gt;D21,"○","●")))</f>
        <v>●</v>
      </c>
      <c r="D22" s="134"/>
      <c r="E22" s="132"/>
      <c r="F22" s="133" t="str">
        <f>IF(E21="","未入力",IF(E21=G21,"△",IF(E21&gt;G21,"○","●")))</f>
        <v>●</v>
      </c>
      <c r="G22" s="134"/>
      <c r="H22" s="132"/>
      <c r="I22" s="133"/>
      <c r="J22" s="134"/>
      <c r="K22" s="132"/>
      <c r="L22" s="133" t="str">
        <f>IF(K21="","未入力",IF(K21=M21,"△",IF(K21&gt;M21,"○","●")))</f>
        <v>○</v>
      </c>
      <c r="M22" s="133"/>
      <c r="N22" s="215"/>
      <c r="O22" s="223"/>
      <c r="P22" s="204"/>
      <c r="Q22" s="225"/>
      <c r="R22" s="231"/>
      <c r="S22" s="227"/>
      <c r="T22" s="219"/>
      <c r="U22" s="221"/>
      <c r="V22" s="233"/>
      <c r="W22" s="114"/>
      <c r="X22" s="114"/>
      <c r="Y22" s="114"/>
    </row>
    <row r="23" spans="1:25" ht="15.75" customHeight="1">
      <c r="A23" s="199" t="str">
        <f>'予選リーグ組み合わせ'!B18</f>
        <v>ブルーウィングSC</v>
      </c>
      <c r="B23" s="129">
        <f>'予選リーグ日程・結果'!F57</f>
        <v>0</v>
      </c>
      <c r="C23" s="130" t="s">
        <v>42</v>
      </c>
      <c r="D23" s="131">
        <f>'予選リーグ日程・結果'!D57</f>
        <v>3</v>
      </c>
      <c r="E23" s="129">
        <f>'予選リーグ日程・結果'!F55</f>
        <v>5</v>
      </c>
      <c r="F23" s="130" t="s">
        <v>42</v>
      </c>
      <c r="G23" s="131">
        <f>'予選リーグ日程・結果'!D55</f>
        <v>0</v>
      </c>
      <c r="H23" s="129">
        <f>'予選リーグ日程・結果'!F49</f>
        <v>0</v>
      </c>
      <c r="I23" s="130" t="s">
        <v>42</v>
      </c>
      <c r="J23" s="131">
        <f>'予選リーグ日程・結果'!D49</f>
        <v>1</v>
      </c>
      <c r="K23" s="129"/>
      <c r="L23" s="130"/>
      <c r="M23" s="130"/>
      <c r="N23" s="214">
        <f>COUNTIF(B24:M24,"○")</f>
        <v>1</v>
      </c>
      <c r="O23" s="222">
        <f>COUNTIF(B24:M24,"●")</f>
        <v>2</v>
      </c>
      <c r="P23" s="203">
        <f>COUNTIF(B24:M24,"△")</f>
        <v>0</v>
      </c>
      <c r="Q23" s="224">
        <f>N23*3+P23*1</f>
        <v>3</v>
      </c>
      <c r="R23" s="230">
        <f>RANK(Q23,Q17:Q24)</f>
        <v>2</v>
      </c>
      <c r="S23" s="226">
        <f>B23+E23+H23+K23</f>
        <v>5</v>
      </c>
      <c r="T23" s="218">
        <f>D23+G23+J23+M23</f>
        <v>4</v>
      </c>
      <c r="U23" s="220">
        <f>S23-T23</f>
        <v>1</v>
      </c>
      <c r="V23" s="232">
        <v>2</v>
      </c>
      <c r="W23" s="114"/>
      <c r="X23" s="114"/>
      <c r="Y23" s="114"/>
    </row>
    <row r="24" spans="1:25" ht="15.75" customHeight="1">
      <c r="A24" s="200"/>
      <c r="B24" s="132"/>
      <c r="C24" s="133" t="str">
        <f>IF(B23="","未入力",IF(B23=D23,"△",IF(B23&gt;D23,"○","●")))</f>
        <v>●</v>
      </c>
      <c r="D24" s="134"/>
      <c r="E24" s="132"/>
      <c r="F24" s="133" t="str">
        <f>IF(E23="","未入力",IF(E23=G23,"△",IF(E23&gt;G23,"○","●")))</f>
        <v>○</v>
      </c>
      <c r="G24" s="134"/>
      <c r="H24" s="132"/>
      <c r="I24" s="133" t="str">
        <f>IF(H23="","未入力",IF(H23=J23,"△",IF(H23&gt;J23,"○","●")))</f>
        <v>●</v>
      </c>
      <c r="J24" s="134"/>
      <c r="K24" s="132"/>
      <c r="L24" s="133"/>
      <c r="M24" s="133"/>
      <c r="N24" s="215"/>
      <c r="O24" s="223"/>
      <c r="P24" s="204"/>
      <c r="Q24" s="225"/>
      <c r="R24" s="231"/>
      <c r="S24" s="227"/>
      <c r="T24" s="219"/>
      <c r="U24" s="221"/>
      <c r="V24" s="233"/>
      <c r="W24" s="114"/>
      <c r="X24" s="114"/>
      <c r="Y24" s="114"/>
    </row>
    <row r="25" spans="1:25" ht="15.7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14"/>
      <c r="X25" s="114"/>
      <c r="Y25" s="114"/>
    </row>
    <row r="26" spans="1:25" ht="15.75" customHeight="1">
      <c r="A26" s="140" t="s">
        <v>51</v>
      </c>
      <c r="B26" s="141"/>
      <c r="C26" s="141" t="str">
        <f>'予選リーグ組み合わせ'!F12</f>
        <v>大在東グラウンド　北</v>
      </c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4"/>
      <c r="X26" s="114"/>
      <c r="Y26" s="114"/>
    </row>
    <row r="27" spans="1:25" ht="19.5" customHeight="1">
      <c r="A27" s="128" t="s">
        <v>33</v>
      </c>
      <c r="B27" s="211" t="str">
        <f>A28</f>
        <v>東陽</v>
      </c>
      <c r="C27" s="212"/>
      <c r="D27" s="213"/>
      <c r="E27" s="211" t="str">
        <f>A30</f>
        <v>判田</v>
      </c>
      <c r="F27" s="212"/>
      <c r="G27" s="213"/>
      <c r="H27" s="211" t="str">
        <f>A32</f>
        <v>住吉</v>
      </c>
      <c r="I27" s="212"/>
      <c r="J27" s="213"/>
      <c r="K27" s="211" t="str">
        <f>A34</f>
        <v>金池長浜</v>
      </c>
      <c r="L27" s="212"/>
      <c r="M27" s="212"/>
      <c r="N27" s="137" t="s">
        <v>34</v>
      </c>
      <c r="O27" s="138" t="s">
        <v>35</v>
      </c>
      <c r="P27" s="139" t="s">
        <v>41</v>
      </c>
      <c r="Q27" s="124" t="s">
        <v>36</v>
      </c>
      <c r="R27" s="135" t="s">
        <v>47</v>
      </c>
      <c r="S27" s="123" t="s">
        <v>37</v>
      </c>
      <c r="T27" s="112" t="s">
        <v>38</v>
      </c>
      <c r="U27" s="122" t="s">
        <v>39</v>
      </c>
      <c r="V27" s="136" t="s">
        <v>40</v>
      </c>
      <c r="W27" s="114"/>
      <c r="X27" s="114"/>
      <c r="Y27" s="114"/>
    </row>
    <row r="28" spans="1:25" ht="15.75" customHeight="1">
      <c r="A28" s="199" t="str">
        <f>'予選リーグ組み合わせ'!F15</f>
        <v>東陽</v>
      </c>
      <c r="B28" s="129"/>
      <c r="C28" s="130"/>
      <c r="D28" s="131"/>
      <c r="E28" s="129">
        <f>IF(D30="","",D30)</f>
        <v>1</v>
      </c>
      <c r="F28" s="130" t="s">
        <v>42</v>
      </c>
      <c r="G28" s="131">
        <f>IF(B30="","",B30)</f>
        <v>1</v>
      </c>
      <c r="H28" s="129">
        <f>IF(D32="","",D32)</f>
        <v>0</v>
      </c>
      <c r="I28" s="130" t="s">
        <v>42</v>
      </c>
      <c r="J28" s="131">
        <f>IF(B32="","",B32)</f>
        <v>3</v>
      </c>
      <c r="K28" s="129">
        <f>IF(D34="","",D34)</f>
        <v>0</v>
      </c>
      <c r="L28" s="130" t="s">
        <v>42</v>
      </c>
      <c r="M28" s="131">
        <f>IF(B34="","",B34)</f>
        <v>0</v>
      </c>
      <c r="N28" s="214">
        <f>COUNTIF(B29:M29,"○")</f>
        <v>0</v>
      </c>
      <c r="O28" s="222">
        <f>COUNTIF(B29:M29,"●")</f>
        <v>1</v>
      </c>
      <c r="P28" s="203">
        <f>COUNTIF(B29:M29,"△")</f>
        <v>2</v>
      </c>
      <c r="Q28" s="224">
        <f>N28*3+P28*1</f>
        <v>2</v>
      </c>
      <c r="R28" s="230">
        <f>RANK(Q28,Q28:Q35)</f>
        <v>3</v>
      </c>
      <c r="S28" s="226">
        <f>B28+E28+H28+K28</f>
        <v>1</v>
      </c>
      <c r="T28" s="218">
        <f>D28+G28+J28+M28</f>
        <v>4</v>
      </c>
      <c r="U28" s="220">
        <f>S28-T28</f>
        <v>-3</v>
      </c>
      <c r="V28" s="232">
        <v>3</v>
      </c>
      <c r="W28" s="142"/>
      <c r="X28" s="114"/>
      <c r="Y28" s="114"/>
    </row>
    <row r="29" spans="1:25" ht="15.75" customHeight="1">
      <c r="A29" s="200"/>
      <c r="B29" s="132"/>
      <c r="C29" s="133"/>
      <c r="D29" s="134"/>
      <c r="E29" s="132"/>
      <c r="F29" s="133" t="str">
        <f>IF(E28="","未入力",IF(E28=G28,"△",IF(E28&gt;G28,"○","●")))</f>
        <v>△</v>
      </c>
      <c r="G29" s="134"/>
      <c r="H29" s="132"/>
      <c r="I29" s="133" t="str">
        <f>IF(H28="","未入力",IF(H28=J28,"△",IF(H28&gt;J28,"○","●")))</f>
        <v>●</v>
      </c>
      <c r="J29" s="134"/>
      <c r="K29" s="132"/>
      <c r="L29" s="133" t="str">
        <f>IF(K28="","未入力",IF(K28=M28,"△",IF(K28&gt;M28,"○","●")))</f>
        <v>△</v>
      </c>
      <c r="M29" s="133"/>
      <c r="N29" s="215"/>
      <c r="O29" s="223"/>
      <c r="P29" s="204"/>
      <c r="Q29" s="225"/>
      <c r="R29" s="231"/>
      <c r="S29" s="227"/>
      <c r="T29" s="219"/>
      <c r="U29" s="221"/>
      <c r="V29" s="233"/>
      <c r="W29" s="142"/>
      <c r="X29" s="114"/>
      <c r="Y29" s="114"/>
    </row>
    <row r="30" spans="1:25" ht="15.75" customHeight="1">
      <c r="A30" s="199" t="str">
        <f>'予選リーグ組み合わせ'!F16</f>
        <v>判田</v>
      </c>
      <c r="B30" s="129">
        <f>'予選リーグ日程・結果'!F64</f>
        <v>1</v>
      </c>
      <c r="C30" s="130" t="s">
        <v>42</v>
      </c>
      <c r="D30" s="131">
        <f>'予選リーグ日程・結果'!D64</f>
        <v>1</v>
      </c>
      <c r="E30" s="129"/>
      <c r="F30" s="130"/>
      <c r="G30" s="131"/>
      <c r="H30" s="129">
        <f>IF(G32="","",G32)</f>
        <v>2</v>
      </c>
      <c r="I30" s="130" t="s">
        <v>42</v>
      </c>
      <c r="J30" s="131">
        <f>IF(E32="","",E32)</f>
        <v>3</v>
      </c>
      <c r="K30" s="129">
        <f>IF(G34="","",G34)</f>
        <v>0</v>
      </c>
      <c r="L30" s="130" t="s">
        <v>42</v>
      </c>
      <c r="M30" s="131">
        <f>IF(E34="","",E34)</f>
        <v>4</v>
      </c>
      <c r="N30" s="214">
        <f>COUNTIF(B31:M31,"○")</f>
        <v>0</v>
      </c>
      <c r="O30" s="222">
        <f>COUNTIF(B31:M31,"●")</f>
        <v>2</v>
      </c>
      <c r="P30" s="203">
        <f>COUNTIF(B31:M31,"△")</f>
        <v>1</v>
      </c>
      <c r="Q30" s="224">
        <f>N30*3+P30*1</f>
        <v>1</v>
      </c>
      <c r="R30" s="230">
        <f>RANK(Q30,Q28:Q35)</f>
        <v>4</v>
      </c>
      <c r="S30" s="226">
        <f>B30+E30+H30+K30</f>
        <v>3</v>
      </c>
      <c r="T30" s="218">
        <f>D30+G30+J30+M30</f>
        <v>8</v>
      </c>
      <c r="U30" s="220">
        <f>S30-T30</f>
        <v>-5</v>
      </c>
      <c r="V30" s="232">
        <v>4</v>
      </c>
      <c r="W30" s="142"/>
      <c r="X30" s="114"/>
      <c r="Y30" s="114"/>
    </row>
    <row r="31" spans="1:25" ht="15.75" customHeight="1">
      <c r="A31" s="200"/>
      <c r="B31" s="132"/>
      <c r="C31" s="133" t="str">
        <f>IF(B30="","未入力",IF(B30=D30,"△",IF(B30&gt;D30,"○","●")))</f>
        <v>△</v>
      </c>
      <c r="D31" s="134"/>
      <c r="E31" s="132"/>
      <c r="F31" s="133"/>
      <c r="G31" s="134"/>
      <c r="H31" s="132"/>
      <c r="I31" s="133" t="str">
        <f>IF(H30="","未入力",IF(H30=J30,"△",IF(H30&gt;J30,"○","●")))</f>
        <v>●</v>
      </c>
      <c r="J31" s="134"/>
      <c r="K31" s="132"/>
      <c r="L31" s="133" t="str">
        <f>IF(K30="","未入力",IF(K30=M30,"△",IF(K30&gt;M30,"○","●")))</f>
        <v>●</v>
      </c>
      <c r="M31" s="133"/>
      <c r="N31" s="215"/>
      <c r="O31" s="223"/>
      <c r="P31" s="204"/>
      <c r="Q31" s="225"/>
      <c r="R31" s="231"/>
      <c r="S31" s="227"/>
      <c r="T31" s="219"/>
      <c r="U31" s="221"/>
      <c r="V31" s="233"/>
      <c r="W31" s="114"/>
      <c r="X31" s="114"/>
      <c r="Y31" s="114"/>
    </row>
    <row r="32" spans="1:25" ht="15.75" customHeight="1">
      <c r="A32" s="199" t="str">
        <f>'予選リーグ組み合わせ'!F17</f>
        <v>住吉</v>
      </c>
      <c r="B32" s="129">
        <f>'予選リーグ日程・結果'!F66</f>
        <v>3</v>
      </c>
      <c r="C32" s="130" t="s">
        <v>42</v>
      </c>
      <c r="D32" s="131">
        <f>'予選リーグ日程・結果'!D66</f>
        <v>0</v>
      </c>
      <c r="E32" s="129">
        <f>'予選リーグ日程・結果'!F72</f>
        <v>3</v>
      </c>
      <c r="F32" s="130" t="s">
        <v>42</v>
      </c>
      <c r="G32" s="131">
        <f>'予選リーグ日程・結果'!D72</f>
        <v>2</v>
      </c>
      <c r="H32" s="129"/>
      <c r="I32" s="130"/>
      <c r="J32" s="131"/>
      <c r="K32" s="129">
        <f>IF(J34="","",J34)</f>
        <v>2</v>
      </c>
      <c r="L32" s="130" t="s">
        <v>42</v>
      </c>
      <c r="M32" s="131">
        <f>IF(H34="","",H34)</f>
        <v>5</v>
      </c>
      <c r="N32" s="214">
        <f>COUNTIF(B33:M33,"○")</f>
        <v>2</v>
      </c>
      <c r="O32" s="222">
        <f>COUNTIF(B33:M33,"●")</f>
        <v>1</v>
      </c>
      <c r="P32" s="203">
        <f>COUNTIF(B33:M33,"△")</f>
        <v>0</v>
      </c>
      <c r="Q32" s="224">
        <f>N32*3+P32*1</f>
        <v>6</v>
      </c>
      <c r="R32" s="230">
        <f>RANK(Q32,Q28:Q35)</f>
        <v>2</v>
      </c>
      <c r="S32" s="226">
        <f>B32+E32+H32+K32</f>
        <v>8</v>
      </c>
      <c r="T32" s="218">
        <f>D32+G32+J32+M32</f>
        <v>7</v>
      </c>
      <c r="U32" s="220">
        <f>S32-T32</f>
        <v>1</v>
      </c>
      <c r="V32" s="232">
        <v>2</v>
      </c>
      <c r="W32" s="114"/>
      <c r="X32" s="114"/>
      <c r="Y32" s="114"/>
    </row>
    <row r="33" spans="1:25" ht="15.75" customHeight="1">
      <c r="A33" s="200"/>
      <c r="B33" s="132"/>
      <c r="C33" s="133" t="str">
        <f>IF(B32="","未入力",IF(B32=D32,"△",IF(B32&gt;D32,"○","●")))</f>
        <v>○</v>
      </c>
      <c r="D33" s="134"/>
      <c r="E33" s="132"/>
      <c r="F33" s="133" t="str">
        <f>IF(E32="","未入力",IF(E32=G32,"△",IF(E32&gt;G32,"○","●")))</f>
        <v>○</v>
      </c>
      <c r="G33" s="134"/>
      <c r="H33" s="132"/>
      <c r="I33" s="133"/>
      <c r="J33" s="134"/>
      <c r="K33" s="132"/>
      <c r="L33" s="133" t="str">
        <f>IF(K32="","未入力",IF(K32=M32,"△",IF(K32&gt;M32,"○","●")))</f>
        <v>●</v>
      </c>
      <c r="M33" s="133"/>
      <c r="N33" s="215"/>
      <c r="O33" s="223"/>
      <c r="P33" s="204"/>
      <c r="Q33" s="225"/>
      <c r="R33" s="231"/>
      <c r="S33" s="227"/>
      <c r="T33" s="219"/>
      <c r="U33" s="221"/>
      <c r="V33" s="233"/>
      <c r="W33" s="114"/>
      <c r="X33" s="114"/>
      <c r="Y33" s="114"/>
    </row>
    <row r="34" spans="1:25" ht="15.75" customHeight="1">
      <c r="A34" s="201" t="str">
        <f>'予選リーグ組み合わせ'!F18</f>
        <v>金池長浜</v>
      </c>
      <c r="B34" s="184">
        <f>'予選リーグ日程・結果'!F76</f>
        <v>0</v>
      </c>
      <c r="C34" s="185" t="s">
        <v>42</v>
      </c>
      <c r="D34" s="186">
        <f>'予選リーグ日程・結果'!D76</f>
        <v>0</v>
      </c>
      <c r="E34" s="184">
        <f>'予選リーグ日程・結果'!F74</f>
        <v>4</v>
      </c>
      <c r="F34" s="185" t="s">
        <v>42</v>
      </c>
      <c r="G34" s="186">
        <f>'予選リーグ日程・結果'!D74</f>
        <v>0</v>
      </c>
      <c r="H34" s="184">
        <f>'予選リーグ日程・結果'!F68</f>
        <v>5</v>
      </c>
      <c r="I34" s="185" t="s">
        <v>42</v>
      </c>
      <c r="J34" s="186">
        <f>'予選リーグ日程・結果'!D68</f>
        <v>2</v>
      </c>
      <c r="K34" s="184"/>
      <c r="L34" s="185"/>
      <c r="M34" s="185"/>
      <c r="N34" s="216">
        <f>COUNTIF(B35:M35,"○")</f>
        <v>2</v>
      </c>
      <c r="O34" s="205">
        <f>COUNTIF(B35:M35,"●")</f>
        <v>0</v>
      </c>
      <c r="P34" s="209">
        <f>COUNTIF(B35:M35,"△")</f>
        <v>1</v>
      </c>
      <c r="Q34" s="207">
        <f>N34*3+P34*1</f>
        <v>7</v>
      </c>
      <c r="R34" s="240">
        <f>RANK(Q34,Q28:Q35)</f>
        <v>1</v>
      </c>
      <c r="S34" s="228">
        <f>B34+E34+H34+K34</f>
        <v>9</v>
      </c>
      <c r="T34" s="238">
        <f>D34+G34+J34+M34</f>
        <v>2</v>
      </c>
      <c r="U34" s="236">
        <f>S34-T34</f>
        <v>7</v>
      </c>
      <c r="V34" s="234">
        <v>1</v>
      </c>
      <c r="W34" s="114"/>
      <c r="X34" s="114"/>
      <c r="Y34" s="114"/>
    </row>
    <row r="35" spans="1:25" ht="15.75" customHeight="1">
      <c r="A35" s="202"/>
      <c r="B35" s="187"/>
      <c r="C35" s="188" t="str">
        <f>IF(B34="","未入力",IF(B34=D34,"△",IF(B34&gt;D34,"○","●")))</f>
        <v>△</v>
      </c>
      <c r="D35" s="189"/>
      <c r="E35" s="187"/>
      <c r="F35" s="188" t="str">
        <f>IF(E34="","未入力",IF(E34=G34,"△",IF(E34&gt;G34,"○","●")))</f>
        <v>○</v>
      </c>
      <c r="G35" s="189"/>
      <c r="H35" s="187"/>
      <c r="I35" s="188" t="str">
        <f>IF(H34="","未入力",IF(H34=J34,"△",IF(H34&gt;J34,"○","●")))</f>
        <v>○</v>
      </c>
      <c r="J35" s="189"/>
      <c r="K35" s="187"/>
      <c r="L35" s="188"/>
      <c r="M35" s="188"/>
      <c r="N35" s="217"/>
      <c r="O35" s="206"/>
      <c r="P35" s="210"/>
      <c r="Q35" s="208"/>
      <c r="R35" s="241"/>
      <c r="S35" s="229"/>
      <c r="T35" s="239"/>
      <c r="U35" s="237"/>
      <c r="V35" s="235"/>
      <c r="W35" s="114"/>
      <c r="X35" s="114"/>
      <c r="Y35" s="114"/>
    </row>
    <row r="36" spans="1:25" ht="15.7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14"/>
      <c r="X36" s="114"/>
      <c r="Y36" s="114"/>
    </row>
    <row r="37" spans="1:25" ht="15.75" customHeight="1">
      <c r="A37" s="140" t="s">
        <v>48</v>
      </c>
      <c r="B37" s="141"/>
      <c r="C37" s="141" t="str">
        <f>'予選リーグ組み合わせ'!F4</f>
        <v>南大分スポーツパーク　北</v>
      </c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4"/>
      <c r="X37" s="114"/>
      <c r="Y37" s="114"/>
    </row>
    <row r="38" spans="1:25" ht="19.5" customHeight="1">
      <c r="A38" s="128" t="s">
        <v>33</v>
      </c>
      <c r="B38" s="211" t="str">
        <f>A39</f>
        <v>トリニータタートルズ</v>
      </c>
      <c r="C38" s="212"/>
      <c r="D38" s="213"/>
      <c r="E38" s="211" t="str">
        <f>A41</f>
        <v>八幡</v>
      </c>
      <c r="F38" s="212"/>
      <c r="G38" s="213"/>
      <c r="H38" s="211" t="str">
        <f>A43</f>
        <v>カティオーラU12B</v>
      </c>
      <c r="I38" s="212"/>
      <c r="J38" s="213"/>
      <c r="K38" s="211" t="str">
        <f>A45</f>
        <v>別保</v>
      </c>
      <c r="L38" s="212"/>
      <c r="M38" s="212"/>
      <c r="N38" s="137" t="s">
        <v>34</v>
      </c>
      <c r="O38" s="138" t="s">
        <v>35</v>
      </c>
      <c r="P38" s="139" t="s">
        <v>41</v>
      </c>
      <c r="Q38" s="124" t="s">
        <v>36</v>
      </c>
      <c r="R38" s="135" t="s">
        <v>47</v>
      </c>
      <c r="S38" s="123" t="s">
        <v>37</v>
      </c>
      <c r="T38" s="112" t="s">
        <v>38</v>
      </c>
      <c r="U38" s="122" t="s">
        <v>39</v>
      </c>
      <c r="V38" s="136" t="s">
        <v>40</v>
      </c>
      <c r="W38" s="114"/>
      <c r="X38" s="114"/>
      <c r="Y38" s="114"/>
    </row>
    <row r="39" spans="1:25" ht="15.75" customHeight="1">
      <c r="A39" s="199" t="str">
        <f>'予選リーグ組み合わせ'!F7</f>
        <v>トリニータタートルズ</v>
      </c>
      <c r="B39" s="129"/>
      <c r="C39" s="130"/>
      <c r="D39" s="131"/>
      <c r="E39" s="129">
        <f>IF(D41="","",D41)</f>
        <v>1</v>
      </c>
      <c r="F39" s="130" t="s">
        <v>18</v>
      </c>
      <c r="G39" s="131">
        <f>IF(B41="","",B41)</f>
        <v>0</v>
      </c>
      <c r="H39" s="129">
        <f>IF(D43="","",D43)</f>
        <v>0</v>
      </c>
      <c r="I39" s="130" t="s">
        <v>18</v>
      </c>
      <c r="J39" s="131">
        <f>IF(B43="","",B43)</f>
        <v>7</v>
      </c>
      <c r="K39" s="129">
        <f>IF(D45="","",D45)</f>
        <v>2</v>
      </c>
      <c r="L39" s="130" t="s">
        <v>18</v>
      </c>
      <c r="M39" s="131">
        <f>IF(B45="","",B45)</f>
        <v>2</v>
      </c>
      <c r="N39" s="214">
        <f>COUNTIF(B40:M40,"○")</f>
        <v>1</v>
      </c>
      <c r="O39" s="222">
        <f>COUNTIF(B40:M40,"●")</f>
        <v>1</v>
      </c>
      <c r="P39" s="203">
        <f>COUNTIF(B40:M40,"△")</f>
        <v>1</v>
      </c>
      <c r="Q39" s="224">
        <f>N39*3+P39*1</f>
        <v>4</v>
      </c>
      <c r="R39" s="230">
        <f>RANK(Q39,Q39:Q46)</f>
        <v>2</v>
      </c>
      <c r="S39" s="226">
        <f>B39+E39+H39+K39</f>
        <v>3</v>
      </c>
      <c r="T39" s="218">
        <f>D39+G39+J39+M39</f>
        <v>9</v>
      </c>
      <c r="U39" s="220">
        <f>S39-T39</f>
        <v>-6</v>
      </c>
      <c r="V39" s="232">
        <v>2</v>
      </c>
      <c r="W39" s="142"/>
      <c r="X39" s="114"/>
      <c r="Y39" s="114"/>
    </row>
    <row r="40" spans="1:25" ht="15.75" customHeight="1">
      <c r="A40" s="200"/>
      <c r="B40" s="132"/>
      <c r="C40" s="133"/>
      <c r="D40" s="134"/>
      <c r="E40" s="132"/>
      <c r="F40" s="133" t="str">
        <f>IF(E39="","未入力",IF(E39=G39,"△",IF(E39&gt;G39,"○","●")))</f>
        <v>○</v>
      </c>
      <c r="G40" s="134"/>
      <c r="H40" s="132"/>
      <c r="I40" s="133" t="str">
        <f>IF(H39="","未入力",IF(H39=J39,"△",IF(H39&gt;J39,"○","●")))</f>
        <v>●</v>
      </c>
      <c r="J40" s="134"/>
      <c r="K40" s="132"/>
      <c r="L40" s="133" t="str">
        <f>IF(K39="","未入力",IF(K39=M39,"△",IF(K39&gt;M39,"○","●")))</f>
        <v>△</v>
      </c>
      <c r="M40" s="133"/>
      <c r="N40" s="215"/>
      <c r="O40" s="223"/>
      <c r="P40" s="204"/>
      <c r="Q40" s="225"/>
      <c r="R40" s="231"/>
      <c r="S40" s="227"/>
      <c r="T40" s="219"/>
      <c r="U40" s="221"/>
      <c r="V40" s="233"/>
      <c r="W40" s="142"/>
      <c r="X40" s="114"/>
      <c r="Y40" s="114"/>
    </row>
    <row r="41" spans="1:25" ht="15.75" customHeight="1">
      <c r="A41" s="199" t="str">
        <f>'予選リーグ組み合わせ'!F8</f>
        <v>八幡</v>
      </c>
      <c r="B41" s="129">
        <f>'予選リーグ日程・結果'!F26</f>
        <v>0</v>
      </c>
      <c r="C41" s="130" t="s">
        <v>18</v>
      </c>
      <c r="D41" s="131">
        <f>'予選リーグ日程・結果'!D26</f>
        <v>1</v>
      </c>
      <c r="E41" s="129"/>
      <c r="F41" s="130"/>
      <c r="G41" s="131"/>
      <c r="H41" s="129">
        <f>IF(G43="","",G43)</f>
        <v>0</v>
      </c>
      <c r="I41" s="130" t="s">
        <v>18</v>
      </c>
      <c r="J41" s="131">
        <f>IF(E43="","",E43)</f>
        <v>6</v>
      </c>
      <c r="K41" s="129">
        <f>IF(G45="","",G45)</f>
        <v>0</v>
      </c>
      <c r="L41" s="130" t="s">
        <v>18</v>
      </c>
      <c r="M41" s="131">
        <f>IF(E45="","",E45)</f>
        <v>0</v>
      </c>
      <c r="N41" s="214">
        <f>COUNTIF(B42:M42,"○")</f>
        <v>0</v>
      </c>
      <c r="O41" s="222">
        <f>COUNTIF(B42:M42,"●")</f>
        <v>2</v>
      </c>
      <c r="P41" s="203">
        <f>COUNTIF(B42:M42,"△")</f>
        <v>1</v>
      </c>
      <c r="Q41" s="224">
        <f>N41*3+P41*1</f>
        <v>1</v>
      </c>
      <c r="R41" s="230">
        <f>RANK(Q41,Q39:Q46)</f>
        <v>4</v>
      </c>
      <c r="S41" s="226">
        <f>B41+E41+H41+K41</f>
        <v>0</v>
      </c>
      <c r="T41" s="218">
        <f>D41+G41+J41+M41</f>
        <v>7</v>
      </c>
      <c r="U41" s="220">
        <f>S41-T41</f>
        <v>-7</v>
      </c>
      <c r="V41" s="232">
        <v>4</v>
      </c>
      <c r="W41" s="142"/>
      <c r="X41" s="114"/>
      <c r="Y41" s="114"/>
    </row>
    <row r="42" spans="1:25" ht="15.75" customHeight="1">
      <c r="A42" s="200"/>
      <c r="B42" s="132"/>
      <c r="C42" s="133" t="str">
        <f>IF(B41="","未入力",IF(B41=D41,"△",IF(B41&gt;D41,"○","●")))</f>
        <v>●</v>
      </c>
      <c r="D42" s="134"/>
      <c r="E42" s="132"/>
      <c r="F42" s="133"/>
      <c r="G42" s="134"/>
      <c r="H42" s="132"/>
      <c r="I42" s="133" t="str">
        <f>IF(H41="","未入力",IF(H41=J41,"△",IF(H41&gt;J41,"○","●")))</f>
        <v>●</v>
      </c>
      <c r="J42" s="134"/>
      <c r="K42" s="132"/>
      <c r="L42" s="133" t="str">
        <f>IF(K41="","未入力",IF(K41=M41,"△",IF(K41&gt;M41,"○","●")))</f>
        <v>△</v>
      </c>
      <c r="M42" s="133"/>
      <c r="N42" s="215"/>
      <c r="O42" s="223"/>
      <c r="P42" s="204"/>
      <c r="Q42" s="225"/>
      <c r="R42" s="231"/>
      <c r="S42" s="227"/>
      <c r="T42" s="219"/>
      <c r="U42" s="221"/>
      <c r="V42" s="233"/>
      <c r="W42" s="114"/>
      <c r="X42" s="114"/>
      <c r="Y42" s="114"/>
    </row>
    <row r="43" spans="1:25" ht="15.75" customHeight="1">
      <c r="A43" s="201" t="str">
        <f>'予選リーグ組み合わせ'!F9</f>
        <v>カティオーラU12B</v>
      </c>
      <c r="B43" s="184">
        <f>'予選リーグ日程・結果'!F28</f>
        <v>7</v>
      </c>
      <c r="C43" s="185" t="s">
        <v>18</v>
      </c>
      <c r="D43" s="186">
        <f>'予選リーグ日程・結果'!D28</f>
        <v>0</v>
      </c>
      <c r="E43" s="184">
        <f>'予選リーグ日程・結果'!F34</f>
        <v>6</v>
      </c>
      <c r="F43" s="185" t="s">
        <v>18</v>
      </c>
      <c r="G43" s="186">
        <f>'予選リーグ日程・結果'!D34</f>
        <v>0</v>
      </c>
      <c r="H43" s="184"/>
      <c r="I43" s="185"/>
      <c r="J43" s="186"/>
      <c r="K43" s="184">
        <f>IF(J45="","",J45)</f>
        <v>1</v>
      </c>
      <c r="L43" s="185" t="s">
        <v>18</v>
      </c>
      <c r="M43" s="186">
        <f>IF(H45="","",H45)</f>
        <v>0</v>
      </c>
      <c r="N43" s="216">
        <f>COUNTIF(B44:M44,"○")</f>
        <v>3</v>
      </c>
      <c r="O43" s="205">
        <f>COUNTIF(B44:M44,"●")</f>
        <v>0</v>
      </c>
      <c r="P43" s="209">
        <f>COUNTIF(B44:M44,"△")</f>
        <v>0</v>
      </c>
      <c r="Q43" s="207">
        <f>N43*3+P43*1</f>
        <v>9</v>
      </c>
      <c r="R43" s="240">
        <f>RANK(Q43,Q39:Q46)</f>
        <v>1</v>
      </c>
      <c r="S43" s="228">
        <f>B43+E43+H43+K43</f>
        <v>14</v>
      </c>
      <c r="T43" s="238">
        <f>D43+G43+J43+M43</f>
        <v>0</v>
      </c>
      <c r="U43" s="236">
        <f>S43-T43</f>
        <v>14</v>
      </c>
      <c r="V43" s="234">
        <v>1</v>
      </c>
      <c r="W43" s="114"/>
      <c r="X43" s="114"/>
      <c r="Y43" s="114"/>
    </row>
    <row r="44" spans="1:25" ht="15.75" customHeight="1">
      <c r="A44" s="202"/>
      <c r="B44" s="187"/>
      <c r="C44" s="188" t="str">
        <f>IF(B43="","未入力",IF(B43=D43,"△",IF(B43&gt;D43,"○","●")))</f>
        <v>○</v>
      </c>
      <c r="D44" s="189"/>
      <c r="E44" s="187"/>
      <c r="F44" s="188" t="str">
        <f>IF(E43="","未入力",IF(E43=G43,"△",IF(E43&gt;G43,"○","●")))</f>
        <v>○</v>
      </c>
      <c r="G44" s="189"/>
      <c r="H44" s="187"/>
      <c r="I44" s="188"/>
      <c r="J44" s="189"/>
      <c r="K44" s="187"/>
      <c r="L44" s="188" t="str">
        <f>IF(K43="","未入力",IF(K43=M43,"△",IF(K43&gt;M43,"○","●")))</f>
        <v>○</v>
      </c>
      <c r="M44" s="188"/>
      <c r="N44" s="217"/>
      <c r="O44" s="206"/>
      <c r="P44" s="210"/>
      <c r="Q44" s="208"/>
      <c r="R44" s="241"/>
      <c r="S44" s="229"/>
      <c r="T44" s="239"/>
      <c r="U44" s="237"/>
      <c r="V44" s="235"/>
      <c r="W44" s="114"/>
      <c r="X44" s="114"/>
      <c r="Y44" s="114"/>
    </row>
    <row r="45" spans="1:25" ht="15.75" customHeight="1">
      <c r="A45" s="199" t="str">
        <f>'予選リーグ組み合わせ'!F10</f>
        <v>別保</v>
      </c>
      <c r="B45" s="129">
        <f>'予選リーグ日程・結果'!F38</f>
        <v>2</v>
      </c>
      <c r="C45" s="130" t="s">
        <v>18</v>
      </c>
      <c r="D45" s="131">
        <f>'予選リーグ日程・結果'!D38</f>
        <v>2</v>
      </c>
      <c r="E45" s="129">
        <f>'予選リーグ日程・結果'!F36</f>
        <v>0</v>
      </c>
      <c r="F45" s="130" t="s">
        <v>18</v>
      </c>
      <c r="G45" s="131">
        <f>'予選リーグ日程・結果'!D36</f>
        <v>0</v>
      </c>
      <c r="H45" s="129">
        <f>'予選リーグ日程・結果'!F30</f>
        <v>0</v>
      </c>
      <c r="I45" s="130" t="s">
        <v>18</v>
      </c>
      <c r="J45" s="131">
        <f>'予選リーグ日程・結果'!D30</f>
        <v>1</v>
      </c>
      <c r="K45" s="129"/>
      <c r="L45" s="130"/>
      <c r="M45" s="130"/>
      <c r="N45" s="214">
        <f>COUNTIF(B46:M46,"○")</f>
        <v>0</v>
      </c>
      <c r="O45" s="222">
        <f>COUNTIF(B46:M46,"●")</f>
        <v>1</v>
      </c>
      <c r="P45" s="203">
        <f>COUNTIF(B46:M46,"△")</f>
        <v>2</v>
      </c>
      <c r="Q45" s="224">
        <f>N45*3+P45*1</f>
        <v>2</v>
      </c>
      <c r="R45" s="230">
        <f>RANK(Q45,Q39:Q46)</f>
        <v>3</v>
      </c>
      <c r="S45" s="226">
        <f>B45+E45+H45+K45</f>
        <v>2</v>
      </c>
      <c r="T45" s="218">
        <f>D45+G45+J45+M45</f>
        <v>3</v>
      </c>
      <c r="U45" s="220">
        <f>S45-T45</f>
        <v>-1</v>
      </c>
      <c r="V45" s="232">
        <v>3</v>
      </c>
      <c r="W45" s="114"/>
      <c r="X45" s="114"/>
      <c r="Y45" s="114"/>
    </row>
    <row r="46" spans="1:25" ht="15.75" customHeight="1">
      <c r="A46" s="200"/>
      <c r="B46" s="132"/>
      <c r="C46" s="133" t="str">
        <f>IF(B45="","未入力",IF(B45=D45,"△",IF(B45&gt;D45,"○","●")))</f>
        <v>△</v>
      </c>
      <c r="D46" s="134"/>
      <c r="E46" s="132"/>
      <c r="F46" s="133" t="str">
        <f>IF(E45="","未入力",IF(E45=G45,"△",IF(E45&gt;G45,"○","●")))</f>
        <v>△</v>
      </c>
      <c r="G46" s="134"/>
      <c r="H46" s="132"/>
      <c r="I46" s="133" t="str">
        <f>IF(H45="","未入力",IF(H45=J45,"△",IF(H45&gt;J45,"○","●")))</f>
        <v>●</v>
      </c>
      <c r="J46" s="134"/>
      <c r="K46" s="132"/>
      <c r="L46" s="133"/>
      <c r="M46" s="133"/>
      <c r="N46" s="215"/>
      <c r="O46" s="223"/>
      <c r="P46" s="204"/>
      <c r="Q46" s="225"/>
      <c r="R46" s="231"/>
      <c r="S46" s="227"/>
      <c r="T46" s="219"/>
      <c r="U46" s="221"/>
      <c r="V46" s="233"/>
      <c r="W46" s="114"/>
      <c r="X46" s="114"/>
      <c r="Y46" s="114"/>
    </row>
    <row r="47" spans="1:25" ht="21">
      <c r="A47" s="127" t="s">
        <v>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4"/>
      <c r="X47" s="114"/>
      <c r="Y47" s="114"/>
    </row>
    <row r="48" spans="1:25" ht="21">
      <c r="A48" s="127" t="s">
        <v>32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4"/>
      <c r="X48" s="114"/>
      <c r="Y48" s="114"/>
    </row>
    <row r="49" spans="1:25" ht="15.75" customHeight="1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4"/>
      <c r="X49" s="114"/>
      <c r="Y49" s="114"/>
    </row>
    <row r="50" spans="1:25" ht="15.75" customHeight="1">
      <c r="A50" s="140" t="s">
        <v>52</v>
      </c>
      <c r="B50" s="141"/>
      <c r="C50" s="141" t="str">
        <f>'予選リーグ組み合わせ'!F4</f>
        <v>南大分スポーツパーク　北</v>
      </c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4"/>
      <c r="X50" s="114"/>
      <c r="Y50" s="114"/>
    </row>
    <row r="51" spans="1:25" ht="19.5" customHeight="1">
      <c r="A51" s="128" t="s">
        <v>33</v>
      </c>
      <c r="B51" s="211" t="str">
        <f>A52</f>
        <v>トリニータジュニア</v>
      </c>
      <c r="C51" s="212"/>
      <c r="D51" s="213"/>
      <c r="E51" s="211" t="str">
        <f>A54</f>
        <v>大道</v>
      </c>
      <c r="F51" s="212"/>
      <c r="G51" s="213"/>
      <c r="H51" s="211" t="str">
        <f>A56</f>
        <v>鶴崎</v>
      </c>
      <c r="I51" s="212"/>
      <c r="J51" s="213"/>
      <c r="K51" s="211" t="str">
        <f>A58</f>
        <v>日岡</v>
      </c>
      <c r="L51" s="212"/>
      <c r="M51" s="212"/>
      <c r="N51" s="137" t="s">
        <v>34</v>
      </c>
      <c r="O51" s="138" t="s">
        <v>35</v>
      </c>
      <c r="P51" s="139" t="s">
        <v>41</v>
      </c>
      <c r="Q51" s="124" t="s">
        <v>36</v>
      </c>
      <c r="R51" s="135" t="s">
        <v>47</v>
      </c>
      <c r="S51" s="123" t="s">
        <v>37</v>
      </c>
      <c r="T51" s="112" t="s">
        <v>38</v>
      </c>
      <c r="U51" s="122" t="s">
        <v>39</v>
      </c>
      <c r="V51" s="136" t="s">
        <v>40</v>
      </c>
      <c r="W51" s="114"/>
      <c r="X51" s="114"/>
      <c r="Y51" s="114"/>
    </row>
    <row r="52" spans="1:25" ht="15.75" customHeight="1">
      <c r="A52" s="201" t="str">
        <f>'予選リーグ組み合わせ'!G7</f>
        <v>トリニータジュニア</v>
      </c>
      <c r="B52" s="184"/>
      <c r="C52" s="185"/>
      <c r="D52" s="186"/>
      <c r="E52" s="184">
        <f>IF(D54="","",D54)</f>
        <v>5</v>
      </c>
      <c r="F52" s="185" t="s">
        <v>42</v>
      </c>
      <c r="G52" s="186">
        <f>IF(B54="","",B54)</f>
        <v>0</v>
      </c>
      <c r="H52" s="184">
        <f>IF(D56="","",D56)</f>
        <v>7</v>
      </c>
      <c r="I52" s="185" t="s">
        <v>42</v>
      </c>
      <c r="J52" s="186">
        <f>IF(B56="","",B56)</f>
        <v>0</v>
      </c>
      <c r="K52" s="184">
        <f>IF(D58="","",D58)</f>
        <v>10</v>
      </c>
      <c r="L52" s="185" t="s">
        <v>42</v>
      </c>
      <c r="M52" s="186">
        <f>IF(B58="","",B58)</f>
        <v>0</v>
      </c>
      <c r="N52" s="216">
        <f>COUNTIF(B53:M53,"○")</f>
        <v>3</v>
      </c>
      <c r="O52" s="205">
        <f>COUNTIF(B53:M53,"●")</f>
        <v>0</v>
      </c>
      <c r="P52" s="209">
        <f>COUNTIF(B53:M53,"△")</f>
        <v>0</v>
      </c>
      <c r="Q52" s="207">
        <f>N52*3+P52*1</f>
        <v>9</v>
      </c>
      <c r="R52" s="240">
        <f>RANK(Q52,Q52:Q59)</f>
        <v>1</v>
      </c>
      <c r="S52" s="228">
        <f>B52+E52+H52+K52</f>
        <v>22</v>
      </c>
      <c r="T52" s="238">
        <f>D52+G52+J52+M52</f>
        <v>0</v>
      </c>
      <c r="U52" s="236">
        <f>S52-T52</f>
        <v>22</v>
      </c>
      <c r="V52" s="234">
        <v>1</v>
      </c>
      <c r="W52" s="142"/>
      <c r="X52" s="114"/>
      <c r="Y52" s="114"/>
    </row>
    <row r="53" spans="1:25" ht="15.75" customHeight="1">
      <c r="A53" s="202"/>
      <c r="B53" s="187"/>
      <c r="C53" s="188"/>
      <c r="D53" s="189"/>
      <c r="E53" s="187"/>
      <c r="F53" s="188" t="str">
        <f>IF(E52="","未入力",IF(E52=G52,"△",IF(E52&gt;G52,"○","●")))</f>
        <v>○</v>
      </c>
      <c r="G53" s="189"/>
      <c r="H53" s="187"/>
      <c r="I53" s="188" t="str">
        <f>IF(H52="","未入力",IF(H52=J52,"△",IF(H52&gt;J52,"○","●")))</f>
        <v>○</v>
      </c>
      <c r="J53" s="189"/>
      <c r="K53" s="187"/>
      <c r="L53" s="188" t="str">
        <f>IF(K52="","未入力",IF(K52=M52,"△",IF(K52&gt;M52,"○","●")))</f>
        <v>○</v>
      </c>
      <c r="M53" s="188"/>
      <c r="N53" s="217"/>
      <c r="O53" s="206"/>
      <c r="P53" s="210"/>
      <c r="Q53" s="208"/>
      <c r="R53" s="241"/>
      <c r="S53" s="229"/>
      <c r="T53" s="239"/>
      <c r="U53" s="237"/>
      <c r="V53" s="235"/>
      <c r="W53" s="142"/>
      <c r="X53" s="114"/>
      <c r="Y53" s="114"/>
    </row>
    <row r="54" spans="1:25" ht="15.75" customHeight="1">
      <c r="A54" s="199" t="str">
        <f>'予選リーグ組み合わせ'!G8</f>
        <v>大道</v>
      </c>
      <c r="B54" s="129">
        <f>'予選リーグ日程・結果'!F27</f>
        <v>0</v>
      </c>
      <c r="C54" s="130" t="s">
        <v>42</v>
      </c>
      <c r="D54" s="131">
        <f>'予選リーグ日程・結果'!D27</f>
        <v>5</v>
      </c>
      <c r="E54" s="129"/>
      <c r="F54" s="130"/>
      <c r="G54" s="131"/>
      <c r="H54" s="129">
        <f>IF(G56="","",G56)</f>
        <v>5</v>
      </c>
      <c r="I54" s="130" t="s">
        <v>42</v>
      </c>
      <c r="J54" s="131">
        <f>IF(E56="","",E56)</f>
        <v>0</v>
      </c>
      <c r="K54" s="129">
        <f>IF(G58="","",G58)</f>
        <v>5</v>
      </c>
      <c r="L54" s="130" t="s">
        <v>42</v>
      </c>
      <c r="M54" s="131">
        <f>IF(E58="","",E58)</f>
        <v>1</v>
      </c>
      <c r="N54" s="214">
        <f>COUNTIF(B55:M55,"○")</f>
        <v>2</v>
      </c>
      <c r="O54" s="222">
        <f>COUNTIF(B55:M55,"●")</f>
        <v>1</v>
      </c>
      <c r="P54" s="203">
        <f>COUNTIF(B55:M55,"△")</f>
        <v>0</v>
      </c>
      <c r="Q54" s="224">
        <f>N54*3+P54*1</f>
        <v>6</v>
      </c>
      <c r="R54" s="230">
        <f>RANK(Q54,Q52:Q59)</f>
        <v>2</v>
      </c>
      <c r="S54" s="226">
        <f>B54+E54+H54+K54</f>
        <v>10</v>
      </c>
      <c r="T54" s="218">
        <f>D54+G54+J54+M54</f>
        <v>6</v>
      </c>
      <c r="U54" s="220">
        <f>S54-T54</f>
        <v>4</v>
      </c>
      <c r="V54" s="232">
        <v>2</v>
      </c>
      <c r="W54" s="142"/>
      <c r="X54" s="114"/>
      <c r="Y54" s="114"/>
    </row>
    <row r="55" spans="1:25" ht="15.75" customHeight="1">
      <c r="A55" s="200"/>
      <c r="B55" s="132"/>
      <c r="C55" s="133" t="str">
        <f>IF(B54="","未入力",IF(B54=D54,"△",IF(B54&gt;D54,"○","●")))</f>
        <v>●</v>
      </c>
      <c r="D55" s="134"/>
      <c r="E55" s="132"/>
      <c r="F55" s="133"/>
      <c r="G55" s="134"/>
      <c r="H55" s="132"/>
      <c r="I55" s="133" t="str">
        <f>IF(H54="","未入力",IF(H54=J54,"△",IF(H54&gt;J54,"○","●")))</f>
        <v>○</v>
      </c>
      <c r="J55" s="134"/>
      <c r="K55" s="132"/>
      <c r="L55" s="133" t="str">
        <f>IF(K54="","未入力",IF(K54=M54,"△",IF(K54&gt;M54,"○","●")))</f>
        <v>○</v>
      </c>
      <c r="M55" s="133"/>
      <c r="N55" s="215"/>
      <c r="O55" s="223"/>
      <c r="P55" s="204"/>
      <c r="Q55" s="225"/>
      <c r="R55" s="231"/>
      <c r="S55" s="227"/>
      <c r="T55" s="219"/>
      <c r="U55" s="221"/>
      <c r="V55" s="233"/>
      <c r="W55" s="114"/>
      <c r="X55" s="114"/>
      <c r="Y55" s="114"/>
    </row>
    <row r="56" spans="1:25" ht="15.75" customHeight="1">
      <c r="A56" s="199" t="str">
        <f>'予選リーグ組み合わせ'!G9</f>
        <v>鶴崎</v>
      </c>
      <c r="B56" s="129">
        <f>'予選リーグ日程・結果'!F29</f>
        <v>0</v>
      </c>
      <c r="C56" s="130" t="s">
        <v>42</v>
      </c>
      <c r="D56" s="131">
        <f>'予選リーグ日程・結果'!D29</f>
        <v>7</v>
      </c>
      <c r="E56" s="129">
        <f>'予選リーグ日程・結果'!F33</f>
        <v>0</v>
      </c>
      <c r="F56" s="130" t="s">
        <v>42</v>
      </c>
      <c r="G56" s="131">
        <f>'予選リーグ日程・結果'!D33</f>
        <v>5</v>
      </c>
      <c r="H56" s="129"/>
      <c r="I56" s="130"/>
      <c r="J56" s="131"/>
      <c r="K56" s="129">
        <f>IF(J58="","",J58)</f>
        <v>0</v>
      </c>
      <c r="L56" s="130" t="s">
        <v>42</v>
      </c>
      <c r="M56" s="131">
        <f>IF(H58="","",H58)</f>
        <v>2</v>
      </c>
      <c r="N56" s="214">
        <f>COUNTIF(B57:M57,"○")</f>
        <v>0</v>
      </c>
      <c r="O56" s="222">
        <f>COUNTIF(B57:M57,"●")</f>
        <v>3</v>
      </c>
      <c r="P56" s="203">
        <f>COUNTIF(B57:M57,"△")</f>
        <v>0</v>
      </c>
      <c r="Q56" s="224">
        <f>N56*3+P56*1</f>
        <v>0</v>
      </c>
      <c r="R56" s="230">
        <f>RANK(Q56,Q52:Q59)</f>
        <v>4</v>
      </c>
      <c r="S56" s="226">
        <f>B56+E56+H56+K56</f>
        <v>0</v>
      </c>
      <c r="T56" s="218">
        <f>D56+G56+J56+M56</f>
        <v>14</v>
      </c>
      <c r="U56" s="220">
        <f>S56-T56</f>
        <v>-14</v>
      </c>
      <c r="V56" s="232">
        <v>4</v>
      </c>
      <c r="W56" s="114"/>
      <c r="X56" s="114"/>
      <c r="Y56" s="114"/>
    </row>
    <row r="57" spans="1:25" ht="15.75" customHeight="1">
      <c r="A57" s="200"/>
      <c r="B57" s="132"/>
      <c r="C57" s="133" t="str">
        <f>IF(B56="","未入力",IF(B56=D56,"△",IF(B56&gt;D56,"○","●")))</f>
        <v>●</v>
      </c>
      <c r="D57" s="134"/>
      <c r="E57" s="132"/>
      <c r="F57" s="133" t="str">
        <f>IF(E56="","未入力",IF(E56=G56,"△",IF(E56&gt;G56,"○","●")))</f>
        <v>●</v>
      </c>
      <c r="G57" s="134"/>
      <c r="H57" s="132"/>
      <c r="I57" s="133"/>
      <c r="J57" s="134"/>
      <c r="K57" s="132"/>
      <c r="L57" s="133" t="str">
        <f>IF(K56="","未入力",IF(K56=M56,"△",IF(K56&gt;M56,"○","●")))</f>
        <v>●</v>
      </c>
      <c r="M57" s="133"/>
      <c r="N57" s="215"/>
      <c r="O57" s="223"/>
      <c r="P57" s="204"/>
      <c r="Q57" s="225"/>
      <c r="R57" s="231"/>
      <c r="S57" s="227"/>
      <c r="T57" s="219"/>
      <c r="U57" s="221"/>
      <c r="V57" s="233"/>
      <c r="W57" s="114"/>
      <c r="X57" s="114"/>
      <c r="Y57" s="114"/>
    </row>
    <row r="58" spans="1:25" ht="15.75" customHeight="1">
      <c r="A58" s="199" t="str">
        <f>'予選リーグ組み合わせ'!G10</f>
        <v>日岡</v>
      </c>
      <c r="B58" s="129">
        <f>'予選リーグ日程・結果'!F37</f>
        <v>0</v>
      </c>
      <c r="C58" s="130" t="s">
        <v>42</v>
      </c>
      <c r="D58" s="131">
        <f>'予選リーグ日程・結果'!D37</f>
        <v>10</v>
      </c>
      <c r="E58" s="129">
        <f>'予選リーグ日程・結果'!F35</f>
        <v>1</v>
      </c>
      <c r="F58" s="130" t="s">
        <v>42</v>
      </c>
      <c r="G58" s="131">
        <f>'予選リーグ日程・結果'!D35</f>
        <v>5</v>
      </c>
      <c r="H58" s="129">
        <f>'予選リーグ日程・結果'!F31</f>
        <v>2</v>
      </c>
      <c r="I58" s="130" t="s">
        <v>42</v>
      </c>
      <c r="J58" s="131">
        <f>'予選リーグ日程・結果'!D31</f>
        <v>0</v>
      </c>
      <c r="K58" s="129"/>
      <c r="L58" s="130"/>
      <c r="M58" s="130"/>
      <c r="N58" s="214">
        <f>COUNTIF(B59:M59,"○")</f>
        <v>1</v>
      </c>
      <c r="O58" s="222">
        <f>COUNTIF(B59:M59,"●")</f>
        <v>2</v>
      </c>
      <c r="P58" s="203">
        <f>COUNTIF(B59:M59,"△")</f>
        <v>0</v>
      </c>
      <c r="Q58" s="224">
        <f>N58*3+P58*1</f>
        <v>3</v>
      </c>
      <c r="R58" s="230">
        <f>RANK(Q58,Q52:Q59)</f>
        <v>3</v>
      </c>
      <c r="S58" s="226">
        <f>B58+E58+H58+K58</f>
        <v>3</v>
      </c>
      <c r="T58" s="218">
        <f>D58+G58+J58+M58</f>
        <v>15</v>
      </c>
      <c r="U58" s="220">
        <f>S58-T58</f>
        <v>-12</v>
      </c>
      <c r="V58" s="232">
        <v>3</v>
      </c>
      <c r="W58" s="114"/>
      <c r="X58" s="114"/>
      <c r="Y58" s="114"/>
    </row>
    <row r="59" spans="1:25" ht="15.75" customHeight="1">
      <c r="A59" s="200"/>
      <c r="B59" s="132"/>
      <c r="C59" s="133" t="str">
        <f>IF(B58="","未入力",IF(B58=D58,"△",IF(B58&gt;D58,"○","●")))</f>
        <v>●</v>
      </c>
      <c r="D59" s="134"/>
      <c r="E59" s="132"/>
      <c r="F59" s="133" t="str">
        <f>IF(E58="","未入力",IF(E58=G58,"△",IF(E58&gt;G58,"○","●")))</f>
        <v>●</v>
      </c>
      <c r="G59" s="134"/>
      <c r="H59" s="132"/>
      <c r="I59" s="133" t="str">
        <f>IF(H58="","未入力",IF(H58=J58,"△",IF(H58&gt;J58,"○","●")))</f>
        <v>○</v>
      </c>
      <c r="J59" s="134"/>
      <c r="K59" s="132"/>
      <c r="L59" s="133"/>
      <c r="M59" s="133"/>
      <c r="N59" s="215"/>
      <c r="O59" s="223"/>
      <c r="P59" s="204"/>
      <c r="Q59" s="225"/>
      <c r="R59" s="231"/>
      <c r="S59" s="227"/>
      <c r="T59" s="219"/>
      <c r="U59" s="221"/>
      <c r="V59" s="233"/>
      <c r="W59" s="114"/>
      <c r="X59" s="114"/>
      <c r="Y59" s="114"/>
    </row>
    <row r="60" spans="1:25" ht="15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4"/>
      <c r="X60" s="114"/>
      <c r="Y60" s="114"/>
    </row>
    <row r="61" spans="1:25" ht="15.75" customHeight="1">
      <c r="A61" s="140" t="s">
        <v>53</v>
      </c>
      <c r="B61" s="141"/>
      <c r="C61" s="141" t="str">
        <f>'予選リーグ組み合わせ'!H4</f>
        <v>南大分スポーツパーク　南</v>
      </c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4"/>
      <c r="X61" s="114"/>
      <c r="Y61" s="114"/>
    </row>
    <row r="62" spans="1:25" ht="19.5" customHeight="1">
      <c r="A62" s="128" t="s">
        <v>33</v>
      </c>
      <c r="B62" s="211" t="str">
        <f>A63</f>
        <v>荏隈</v>
      </c>
      <c r="C62" s="212"/>
      <c r="D62" s="213"/>
      <c r="E62" s="211" t="str">
        <f>A65</f>
        <v>賀来</v>
      </c>
      <c r="F62" s="212"/>
      <c r="G62" s="213"/>
      <c r="H62" s="211" t="str">
        <f>A67</f>
        <v>南大分SS</v>
      </c>
      <c r="I62" s="212"/>
      <c r="J62" s="213"/>
      <c r="K62" s="211" t="str">
        <f>A69</f>
        <v>明野北</v>
      </c>
      <c r="L62" s="212"/>
      <c r="M62" s="212"/>
      <c r="N62" s="137" t="s">
        <v>34</v>
      </c>
      <c r="O62" s="138" t="s">
        <v>35</v>
      </c>
      <c r="P62" s="139" t="s">
        <v>41</v>
      </c>
      <c r="Q62" s="124" t="s">
        <v>36</v>
      </c>
      <c r="R62" s="135" t="s">
        <v>47</v>
      </c>
      <c r="S62" s="123" t="s">
        <v>37</v>
      </c>
      <c r="T62" s="112" t="s">
        <v>38</v>
      </c>
      <c r="U62" s="122" t="s">
        <v>39</v>
      </c>
      <c r="V62" s="136" t="s">
        <v>40</v>
      </c>
      <c r="W62" s="114"/>
      <c r="X62" s="114"/>
      <c r="Y62" s="114"/>
    </row>
    <row r="63" spans="1:25" ht="15.75" customHeight="1">
      <c r="A63" s="199" t="str">
        <f>'予選リーグ組み合わせ'!H7</f>
        <v>荏隈</v>
      </c>
      <c r="B63" s="129"/>
      <c r="C63" s="130"/>
      <c r="D63" s="131"/>
      <c r="E63" s="129">
        <f>IF(D65="","",D65)</f>
        <v>9</v>
      </c>
      <c r="F63" s="130" t="s">
        <v>42</v>
      </c>
      <c r="G63" s="131">
        <f>IF(B65="","",B65)</f>
        <v>0</v>
      </c>
      <c r="H63" s="129">
        <f>IF(D67="","",D67)</f>
        <v>3</v>
      </c>
      <c r="I63" s="130" t="s">
        <v>42</v>
      </c>
      <c r="J63" s="131">
        <f>IF(B67="","",B67)</f>
        <v>3</v>
      </c>
      <c r="K63" s="129">
        <f>IF(D69="","",D69)</f>
        <v>2</v>
      </c>
      <c r="L63" s="130" t="s">
        <v>42</v>
      </c>
      <c r="M63" s="131">
        <f>IF(B69="","",B69)</f>
        <v>0</v>
      </c>
      <c r="N63" s="214">
        <f>COUNTIF(B64:M64,"○")</f>
        <v>2</v>
      </c>
      <c r="O63" s="222">
        <f>COUNTIF(B64:M64,"●")</f>
        <v>0</v>
      </c>
      <c r="P63" s="203">
        <f>COUNTIF(B64:M64,"△")</f>
        <v>1</v>
      </c>
      <c r="Q63" s="224">
        <f>N63*3+P63*1</f>
        <v>7</v>
      </c>
      <c r="R63" s="230">
        <f>RANK(Q63,Q63:Q70)</f>
        <v>1</v>
      </c>
      <c r="S63" s="226">
        <f>B63+E63+H63+K63</f>
        <v>14</v>
      </c>
      <c r="T63" s="218">
        <f>D63+G63+J63+M63</f>
        <v>3</v>
      </c>
      <c r="U63" s="220">
        <f>S63-T63</f>
        <v>11</v>
      </c>
      <c r="V63" s="232">
        <v>2</v>
      </c>
      <c r="W63" s="142"/>
      <c r="X63" s="114"/>
      <c r="Y63" s="114"/>
    </row>
    <row r="64" spans="1:25" ht="15.75" customHeight="1">
      <c r="A64" s="200"/>
      <c r="B64" s="132"/>
      <c r="C64" s="133"/>
      <c r="D64" s="134"/>
      <c r="E64" s="132"/>
      <c r="F64" s="133" t="str">
        <f>IF(E63="","未入力",IF(E63=G63,"△",IF(E63&gt;G63,"○","●")))</f>
        <v>○</v>
      </c>
      <c r="G64" s="134"/>
      <c r="H64" s="132"/>
      <c r="I64" s="133" t="str">
        <f>IF(H63="","未入力",IF(H63=J63,"△",IF(H63&gt;J63,"○","●")))</f>
        <v>△</v>
      </c>
      <c r="J64" s="134"/>
      <c r="K64" s="132"/>
      <c r="L64" s="133" t="str">
        <f>IF(K63="","未入力",IF(K63=M63,"△",IF(K63&gt;M63,"○","●")))</f>
        <v>○</v>
      </c>
      <c r="M64" s="133"/>
      <c r="N64" s="215"/>
      <c r="O64" s="223"/>
      <c r="P64" s="204"/>
      <c r="Q64" s="225"/>
      <c r="R64" s="231"/>
      <c r="S64" s="227"/>
      <c r="T64" s="219"/>
      <c r="U64" s="221"/>
      <c r="V64" s="233"/>
      <c r="W64" s="142"/>
      <c r="X64" s="114"/>
      <c r="Y64" s="114"/>
    </row>
    <row r="65" spans="1:25" ht="15.75" customHeight="1">
      <c r="A65" s="199" t="str">
        <f>'予選リーグ組み合わせ'!H8</f>
        <v>賀来</v>
      </c>
      <c r="B65" s="129">
        <f>'予選リーグ日程・結果'!N26</f>
        <v>0</v>
      </c>
      <c r="C65" s="130" t="s">
        <v>42</v>
      </c>
      <c r="D65" s="131">
        <f>'予選リーグ日程・結果'!L26</f>
        <v>9</v>
      </c>
      <c r="E65" s="129"/>
      <c r="F65" s="130"/>
      <c r="G65" s="131"/>
      <c r="H65" s="129">
        <f>IF(G67="","",G67)</f>
        <v>0</v>
      </c>
      <c r="I65" s="130" t="s">
        <v>42</v>
      </c>
      <c r="J65" s="131">
        <f>IF(E67="","",E67)</f>
        <v>22</v>
      </c>
      <c r="K65" s="129">
        <f>IF(G69="","",G69)</f>
        <v>0</v>
      </c>
      <c r="L65" s="130" t="s">
        <v>42</v>
      </c>
      <c r="M65" s="131">
        <f>IF(E69="","",E69)</f>
        <v>9</v>
      </c>
      <c r="N65" s="214">
        <f>COUNTIF(B66:M66,"○")</f>
        <v>0</v>
      </c>
      <c r="O65" s="222">
        <f>COUNTIF(B66:M66,"●")</f>
        <v>3</v>
      </c>
      <c r="P65" s="203">
        <f>COUNTIF(B66:M66,"△")</f>
        <v>0</v>
      </c>
      <c r="Q65" s="224">
        <f>N65*3+P65*1</f>
        <v>0</v>
      </c>
      <c r="R65" s="230">
        <f>RANK(Q65,Q63:Q70)</f>
        <v>4</v>
      </c>
      <c r="S65" s="226">
        <f>B65+E65+H65+K65</f>
        <v>0</v>
      </c>
      <c r="T65" s="218">
        <f>D65+G65+J65+M65</f>
        <v>40</v>
      </c>
      <c r="U65" s="220">
        <f>S65-T65</f>
        <v>-40</v>
      </c>
      <c r="V65" s="232">
        <v>4</v>
      </c>
      <c r="W65" s="142"/>
      <c r="X65" s="114"/>
      <c r="Y65" s="114"/>
    </row>
    <row r="66" spans="1:25" ht="15.75" customHeight="1">
      <c r="A66" s="200"/>
      <c r="B66" s="132"/>
      <c r="C66" s="133" t="str">
        <f>IF(B65="","未入力",IF(B65=D65,"△",IF(B65&gt;D65,"○","●")))</f>
        <v>●</v>
      </c>
      <c r="D66" s="134"/>
      <c r="E66" s="132"/>
      <c r="F66" s="133"/>
      <c r="G66" s="134"/>
      <c r="H66" s="132"/>
      <c r="I66" s="133" t="str">
        <f>IF(H65="","未入力",IF(H65=J65,"△",IF(H65&gt;J65,"○","●")))</f>
        <v>●</v>
      </c>
      <c r="J66" s="134"/>
      <c r="K66" s="132"/>
      <c r="L66" s="133" t="str">
        <f>IF(K65="","未入力",IF(K65=M65,"△",IF(K65&gt;M65,"○","●")))</f>
        <v>●</v>
      </c>
      <c r="M66" s="133"/>
      <c r="N66" s="215"/>
      <c r="O66" s="223"/>
      <c r="P66" s="204"/>
      <c r="Q66" s="225"/>
      <c r="R66" s="231"/>
      <c r="S66" s="227"/>
      <c r="T66" s="219"/>
      <c r="U66" s="221"/>
      <c r="V66" s="233"/>
      <c r="W66" s="114"/>
      <c r="X66" s="114"/>
      <c r="Y66" s="114"/>
    </row>
    <row r="67" spans="1:25" ht="15.75" customHeight="1">
      <c r="A67" s="201" t="str">
        <f>'予選リーグ組み合わせ'!H9</f>
        <v>南大分SS</v>
      </c>
      <c r="B67" s="184">
        <f>'予選リーグ日程・結果'!N28</f>
        <v>3</v>
      </c>
      <c r="C67" s="185" t="s">
        <v>42</v>
      </c>
      <c r="D67" s="186">
        <f>'予選リーグ日程・結果'!L28</f>
        <v>3</v>
      </c>
      <c r="E67" s="184">
        <f>'予選リーグ日程・結果'!N34</f>
        <v>22</v>
      </c>
      <c r="F67" s="185" t="s">
        <v>42</v>
      </c>
      <c r="G67" s="186">
        <f>'予選リーグ日程・結果'!L34</f>
        <v>0</v>
      </c>
      <c r="H67" s="184"/>
      <c r="I67" s="185"/>
      <c r="J67" s="186"/>
      <c r="K67" s="184">
        <f>IF(J69="","",J69)</f>
        <v>8</v>
      </c>
      <c r="L67" s="185" t="s">
        <v>42</v>
      </c>
      <c r="M67" s="186">
        <f>IF(H69="","",H69)</f>
        <v>0</v>
      </c>
      <c r="N67" s="216">
        <f>COUNTIF(B68:M68,"○")</f>
        <v>2</v>
      </c>
      <c r="O67" s="205">
        <f>COUNTIF(B68:M68,"●")</f>
        <v>0</v>
      </c>
      <c r="P67" s="209">
        <f>COUNTIF(B68:M68,"△")</f>
        <v>1</v>
      </c>
      <c r="Q67" s="207">
        <f>N67*3+P67*1</f>
        <v>7</v>
      </c>
      <c r="R67" s="240">
        <f>RANK(Q67,Q63:Q70)</f>
        <v>1</v>
      </c>
      <c r="S67" s="228">
        <f>B67+E67+H67+K67</f>
        <v>33</v>
      </c>
      <c r="T67" s="238">
        <f>D67+G67+J67+M67</f>
        <v>3</v>
      </c>
      <c r="U67" s="236">
        <f>S67-T67</f>
        <v>30</v>
      </c>
      <c r="V67" s="234">
        <v>1</v>
      </c>
      <c r="W67" s="114"/>
      <c r="X67" s="114"/>
      <c r="Y67" s="114"/>
    </row>
    <row r="68" spans="1:25" ht="15.75" customHeight="1">
      <c r="A68" s="202"/>
      <c r="B68" s="187"/>
      <c r="C68" s="188" t="str">
        <f>IF(B67="","未入力",IF(B67=D67,"△",IF(B67&gt;D67,"○","●")))</f>
        <v>△</v>
      </c>
      <c r="D68" s="189"/>
      <c r="E68" s="187"/>
      <c r="F68" s="188" t="str">
        <f>IF(E67="","未入力",IF(E67=G67,"△",IF(E67&gt;G67,"○","●")))</f>
        <v>○</v>
      </c>
      <c r="G68" s="189"/>
      <c r="H68" s="187"/>
      <c r="I68" s="188"/>
      <c r="J68" s="189"/>
      <c r="K68" s="187"/>
      <c r="L68" s="188" t="str">
        <f>IF(K67="","未入力",IF(K67=M67,"△",IF(K67&gt;M67,"○","●")))</f>
        <v>○</v>
      </c>
      <c r="M68" s="188"/>
      <c r="N68" s="217"/>
      <c r="O68" s="206"/>
      <c r="P68" s="210"/>
      <c r="Q68" s="208"/>
      <c r="R68" s="241"/>
      <c r="S68" s="229"/>
      <c r="T68" s="239"/>
      <c r="U68" s="237"/>
      <c r="V68" s="235"/>
      <c r="W68" s="114"/>
      <c r="X68" s="114"/>
      <c r="Y68" s="114"/>
    </row>
    <row r="69" spans="1:25" ht="15.75" customHeight="1">
      <c r="A69" s="199" t="str">
        <f>'予選リーグ組み合わせ'!H10</f>
        <v>明野北</v>
      </c>
      <c r="B69" s="129">
        <f>'予選リーグ日程・結果'!N38</f>
        <v>0</v>
      </c>
      <c r="C69" s="130" t="s">
        <v>42</v>
      </c>
      <c r="D69" s="131">
        <f>'予選リーグ日程・結果'!L38</f>
        <v>2</v>
      </c>
      <c r="E69" s="129">
        <f>'予選リーグ日程・結果'!N36</f>
        <v>9</v>
      </c>
      <c r="F69" s="130" t="s">
        <v>42</v>
      </c>
      <c r="G69" s="131">
        <f>'予選リーグ日程・結果'!L36</f>
        <v>0</v>
      </c>
      <c r="H69" s="129">
        <f>'予選リーグ日程・結果'!N30</f>
        <v>0</v>
      </c>
      <c r="I69" s="130" t="s">
        <v>42</v>
      </c>
      <c r="J69" s="131">
        <f>'予選リーグ日程・結果'!L30</f>
        <v>8</v>
      </c>
      <c r="K69" s="129"/>
      <c r="L69" s="130"/>
      <c r="M69" s="130"/>
      <c r="N69" s="214">
        <f>COUNTIF(B70:M70,"○")</f>
        <v>1</v>
      </c>
      <c r="O69" s="222">
        <f>COUNTIF(B70:M70,"●")</f>
        <v>2</v>
      </c>
      <c r="P69" s="203">
        <f>COUNTIF(B70:M70,"△")</f>
        <v>0</v>
      </c>
      <c r="Q69" s="224">
        <f>N69*3+P69*1</f>
        <v>3</v>
      </c>
      <c r="R69" s="230">
        <f>RANK(Q69,Q63:Q70)</f>
        <v>3</v>
      </c>
      <c r="S69" s="226">
        <f>B69+E69+H69+K69</f>
        <v>9</v>
      </c>
      <c r="T69" s="218">
        <f>D69+G69+J69+M69</f>
        <v>10</v>
      </c>
      <c r="U69" s="220">
        <f>S69-T69</f>
        <v>-1</v>
      </c>
      <c r="V69" s="232">
        <v>3</v>
      </c>
      <c r="W69" s="114"/>
      <c r="X69" s="114"/>
      <c r="Y69" s="114"/>
    </row>
    <row r="70" spans="1:25" ht="15.75" customHeight="1">
      <c r="A70" s="200"/>
      <c r="B70" s="132"/>
      <c r="C70" s="133" t="str">
        <f>IF(B69="","未入力",IF(B69=D69,"△",IF(B69&gt;D69,"○","●")))</f>
        <v>●</v>
      </c>
      <c r="D70" s="134"/>
      <c r="E70" s="132"/>
      <c r="F70" s="133" t="str">
        <f>IF(E69="","未入力",IF(E69=G69,"△",IF(E69&gt;G69,"○","●")))</f>
        <v>○</v>
      </c>
      <c r="G70" s="134"/>
      <c r="H70" s="132"/>
      <c r="I70" s="133" t="str">
        <f>IF(H69="","未入力",IF(H69=J69,"△",IF(H69&gt;J69,"○","●")))</f>
        <v>●</v>
      </c>
      <c r="J70" s="134"/>
      <c r="K70" s="132"/>
      <c r="L70" s="133"/>
      <c r="M70" s="133"/>
      <c r="N70" s="215"/>
      <c r="O70" s="223"/>
      <c r="P70" s="204"/>
      <c r="Q70" s="225"/>
      <c r="R70" s="231"/>
      <c r="S70" s="227"/>
      <c r="T70" s="219"/>
      <c r="U70" s="221"/>
      <c r="V70" s="233"/>
      <c r="W70" s="114"/>
      <c r="X70" s="114"/>
      <c r="Y70" s="114"/>
    </row>
    <row r="71" spans="1:25" ht="15.75" customHeight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14"/>
      <c r="X71" s="114"/>
      <c r="Y71" s="114"/>
    </row>
    <row r="72" spans="1:25" ht="15.75" customHeight="1">
      <c r="A72" s="140" t="s">
        <v>54</v>
      </c>
      <c r="B72" s="141"/>
      <c r="C72" s="141" t="str">
        <f>'予選リーグ組み合わせ'!B4</f>
        <v>西部グラウンド 上</v>
      </c>
      <c r="D72" s="11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4"/>
      <c r="X72" s="114"/>
      <c r="Y72" s="114"/>
    </row>
    <row r="73" spans="1:25" ht="19.5" customHeight="1">
      <c r="A73" s="128" t="s">
        <v>33</v>
      </c>
      <c r="B73" s="211" t="str">
        <f>A74</f>
        <v>庄内</v>
      </c>
      <c r="C73" s="212"/>
      <c r="D73" s="213"/>
      <c r="E73" s="211" t="str">
        <f>A76</f>
        <v>滝尾下郡</v>
      </c>
      <c r="F73" s="212"/>
      <c r="G73" s="213"/>
      <c r="H73" s="211" t="str">
        <f>A78</f>
        <v>明治北</v>
      </c>
      <c r="I73" s="212"/>
      <c r="J73" s="213"/>
      <c r="K73" s="211" t="str">
        <f>A80</f>
        <v>東大分</v>
      </c>
      <c r="L73" s="212"/>
      <c r="M73" s="212"/>
      <c r="N73" s="137" t="s">
        <v>34</v>
      </c>
      <c r="O73" s="138" t="s">
        <v>35</v>
      </c>
      <c r="P73" s="139" t="s">
        <v>41</v>
      </c>
      <c r="Q73" s="124" t="s">
        <v>36</v>
      </c>
      <c r="R73" s="135" t="s">
        <v>47</v>
      </c>
      <c r="S73" s="123" t="s">
        <v>37</v>
      </c>
      <c r="T73" s="112" t="s">
        <v>38</v>
      </c>
      <c r="U73" s="122" t="s">
        <v>39</v>
      </c>
      <c r="V73" s="136" t="s">
        <v>40</v>
      </c>
      <c r="W73" s="114"/>
      <c r="X73" s="114"/>
      <c r="Y73" s="114"/>
    </row>
    <row r="74" spans="1:25" ht="15.75" customHeight="1">
      <c r="A74" s="199" t="str">
        <f>'予選リーグ組み合わせ'!C7</f>
        <v>庄内</v>
      </c>
      <c r="B74" s="129"/>
      <c r="C74" s="130"/>
      <c r="D74" s="131"/>
      <c r="E74" s="129">
        <f>IF(D76="","",D76)</f>
        <v>1</v>
      </c>
      <c r="F74" s="130" t="s">
        <v>42</v>
      </c>
      <c r="G74" s="131">
        <f>IF(B76="","",B76)</f>
        <v>6</v>
      </c>
      <c r="H74" s="129">
        <f>IF(D78="","",D78)</f>
        <v>0</v>
      </c>
      <c r="I74" s="130" t="s">
        <v>42</v>
      </c>
      <c r="J74" s="131">
        <f>IF(B78="","",B78)</f>
        <v>6</v>
      </c>
      <c r="K74" s="129">
        <f>IF(D80="","",D80)</f>
        <v>0</v>
      </c>
      <c r="L74" s="130" t="s">
        <v>42</v>
      </c>
      <c r="M74" s="131">
        <f>IF(B80="","",B80)</f>
        <v>3</v>
      </c>
      <c r="N74" s="214">
        <f>COUNTIF(B75:M75,"○")</f>
        <v>0</v>
      </c>
      <c r="O74" s="222">
        <f>COUNTIF(B75:M75,"●")</f>
        <v>3</v>
      </c>
      <c r="P74" s="203">
        <f>COUNTIF(B75:M75,"△")</f>
        <v>0</v>
      </c>
      <c r="Q74" s="224">
        <f>N74*3+P74*1</f>
        <v>0</v>
      </c>
      <c r="R74" s="230">
        <f>RANK(Q74,Q74:Q81)</f>
        <v>4</v>
      </c>
      <c r="S74" s="226">
        <f>B74+E74+H74+K74</f>
        <v>1</v>
      </c>
      <c r="T74" s="218">
        <f>D74+G74+J74+M74</f>
        <v>15</v>
      </c>
      <c r="U74" s="220">
        <f>S74-T74</f>
        <v>-14</v>
      </c>
      <c r="V74" s="232">
        <v>4</v>
      </c>
      <c r="W74" s="142"/>
      <c r="X74" s="114"/>
      <c r="Y74" s="114"/>
    </row>
    <row r="75" spans="1:25" ht="15.75" customHeight="1">
      <c r="A75" s="200"/>
      <c r="B75" s="132"/>
      <c r="C75" s="133"/>
      <c r="D75" s="134"/>
      <c r="E75" s="132"/>
      <c r="F75" s="133" t="str">
        <f>IF(E74="","未入力",IF(E74=G74,"△",IF(E74&gt;G74,"○","●")))</f>
        <v>●</v>
      </c>
      <c r="G75" s="134"/>
      <c r="H75" s="132"/>
      <c r="I75" s="133" t="str">
        <f>IF(H74="","未入力",IF(H74=J74,"△",IF(H74&gt;J74,"○","●")))</f>
        <v>●</v>
      </c>
      <c r="J75" s="134"/>
      <c r="K75" s="132"/>
      <c r="L75" s="133" t="str">
        <f>IF(K74="","未入力",IF(K74=M74,"△",IF(K74&gt;M74,"○","●")))</f>
        <v>●</v>
      </c>
      <c r="M75" s="133"/>
      <c r="N75" s="215"/>
      <c r="O75" s="223"/>
      <c r="P75" s="204"/>
      <c r="Q75" s="225"/>
      <c r="R75" s="231"/>
      <c r="S75" s="227"/>
      <c r="T75" s="219"/>
      <c r="U75" s="221"/>
      <c r="V75" s="233"/>
      <c r="W75" s="142"/>
      <c r="X75" s="114"/>
      <c r="Y75" s="114"/>
    </row>
    <row r="76" spans="1:25" ht="15.75" customHeight="1">
      <c r="A76" s="199" t="str">
        <f>'予選リーグ組み合わせ'!C8</f>
        <v>滝尾下郡</v>
      </c>
      <c r="B76" s="129">
        <f>'予選リーグ日程・結果'!F8</f>
        <v>6</v>
      </c>
      <c r="C76" s="130" t="s">
        <v>42</v>
      </c>
      <c r="D76" s="131">
        <f>'予選リーグ日程・結果'!D8</f>
        <v>1</v>
      </c>
      <c r="E76" s="129"/>
      <c r="F76" s="130"/>
      <c r="G76" s="131"/>
      <c r="H76" s="129">
        <f>IF(G78="","",G78)</f>
        <v>0</v>
      </c>
      <c r="I76" s="130" t="s">
        <v>42</v>
      </c>
      <c r="J76" s="131">
        <f>IF(E78="","",E78)</f>
        <v>3</v>
      </c>
      <c r="K76" s="129">
        <f>IF(G80="","",G80)</f>
        <v>0</v>
      </c>
      <c r="L76" s="130" t="s">
        <v>42</v>
      </c>
      <c r="M76" s="131">
        <f>IF(E80="","",E80)</f>
        <v>0</v>
      </c>
      <c r="N76" s="214">
        <f>COUNTIF(B77:M77,"○")</f>
        <v>1</v>
      </c>
      <c r="O76" s="222">
        <f>COUNTIF(B77:M77,"●")</f>
        <v>1</v>
      </c>
      <c r="P76" s="203">
        <f>COUNTIF(B77:M77,"△")</f>
        <v>1</v>
      </c>
      <c r="Q76" s="224">
        <f>N76*3+P76*1</f>
        <v>4</v>
      </c>
      <c r="R76" s="230">
        <f>RANK(Q76,Q74:Q81)</f>
        <v>2</v>
      </c>
      <c r="S76" s="226">
        <f>B76+E76+H76+K76</f>
        <v>6</v>
      </c>
      <c r="T76" s="218">
        <f>D76+G76+J76+M76</f>
        <v>4</v>
      </c>
      <c r="U76" s="220">
        <f>S76-T76</f>
        <v>2</v>
      </c>
      <c r="V76" s="232">
        <v>2</v>
      </c>
      <c r="W76" s="142"/>
      <c r="X76" s="114"/>
      <c r="Y76" s="114"/>
    </row>
    <row r="77" spans="1:25" ht="15.75" customHeight="1">
      <c r="A77" s="200"/>
      <c r="B77" s="132"/>
      <c r="C77" s="133" t="str">
        <f>IF(B76="","未入力",IF(B76=D76,"△",IF(B76&gt;D76,"○","●")))</f>
        <v>○</v>
      </c>
      <c r="D77" s="134"/>
      <c r="E77" s="132"/>
      <c r="F77" s="133"/>
      <c r="G77" s="134"/>
      <c r="H77" s="132"/>
      <c r="I77" s="133" t="str">
        <f>IF(H76="","未入力",IF(H76=J76,"△",IF(H76&gt;J76,"○","●")))</f>
        <v>●</v>
      </c>
      <c r="J77" s="134"/>
      <c r="K77" s="132"/>
      <c r="L77" s="133" t="str">
        <f>IF(K76="","未入力",IF(K76=M76,"△",IF(K76&gt;M76,"○","●")))</f>
        <v>△</v>
      </c>
      <c r="M77" s="133"/>
      <c r="N77" s="215"/>
      <c r="O77" s="223"/>
      <c r="P77" s="204"/>
      <c r="Q77" s="225"/>
      <c r="R77" s="231"/>
      <c r="S77" s="227"/>
      <c r="T77" s="219"/>
      <c r="U77" s="221"/>
      <c r="V77" s="233"/>
      <c r="W77" s="114"/>
      <c r="X77" s="114"/>
      <c r="Y77" s="114"/>
    </row>
    <row r="78" spans="1:25" ht="15.75" customHeight="1">
      <c r="A78" s="201" t="str">
        <f>'予選リーグ組み合わせ'!C9</f>
        <v>明治北</v>
      </c>
      <c r="B78" s="184">
        <f>'予選リーグ日程・結果'!F10</f>
        <v>6</v>
      </c>
      <c r="C78" s="185" t="s">
        <v>42</v>
      </c>
      <c r="D78" s="186">
        <f>'予選リーグ日程・結果'!D10</f>
        <v>0</v>
      </c>
      <c r="E78" s="184">
        <f>'予選リーグ日程・結果'!F14</f>
        <v>3</v>
      </c>
      <c r="F78" s="185" t="s">
        <v>42</v>
      </c>
      <c r="G78" s="186">
        <f>'予選リーグ日程・結果'!D14</f>
        <v>0</v>
      </c>
      <c r="H78" s="184"/>
      <c r="I78" s="185"/>
      <c r="J78" s="186"/>
      <c r="K78" s="184">
        <f>IF(J80="","",J80)</f>
        <v>3</v>
      </c>
      <c r="L78" s="185" t="s">
        <v>42</v>
      </c>
      <c r="M78" s="186">
        <f>IF(H80="","",H80)</f>
        <v>0</v>
      </c>
      <c r="N78" s="216">
        <f>COUNTIF(B79:M79,"○")</f>
        <v>3</v>
      </c>
      <c r="O78" s="205">
        <f>COUNTIF(B79:M79,"●")</f>
        <v>0</v>
      </c>
      <c r="P78" s="209">
        <f>COUNTIF(B79:M79,"△")</f>
        <v>0</v>
      </c>
      <c r="Q78" s="207">
        <f>N78*3+P78*1</f>
        <v>9</v>
      </c>
      <c r="R78" s="240">
        <f>RANK(Q78,Q74:Q81)</f>
        <v>1</v>
      </c>
      <c r="S78" s="228">
        <f>B78+E78+H78+K78</f>
        <v>12</v>
      </c>
      <c r="T78" s="238">
        <f>D78+G78+J78+M78</f>
        <v>0</v>
      </c>
      <c r="U78" s="236">
        <f>S78-T78</f>
        <v>12</v>
      </c>
      <c r="V78" s="234">
        <v>1</v>
      </c>
      <c r="W78" s="114"/>
      <c r="X78" s="114"/>
      <c r="Y78" s="114"/>
    </row>
    <row r="79" spans="1:25" ht="15.75" customHeight="1">
      <c r="A79" s="202"/>
      <c r="B79" s="187"/>
      <c r="C79" s="188" t="str">
        <f>IF(B78="","未入力",IF(B78=D78,"△",IF(B78&gt;D78,"○","●")))</f>
        <v>○</v>
      </c>
      <c r="D79" s="189"/>
      <c r="E79" s="187"/>
      <c r="F79" s="188" t="str">
        <f>IF(E78="","未入力",IF(E78=G78,"△",IF(E78&gt;G78,"○","●")))</f>
        <v>○</v>
      </c>
      <c r="G79" s="189"/>
      <c r="H79" s="187"/>
      <c r="I79" s="188"/>
      <c r="J79" s="189"/>
      <c r="K79" s="187"/>
      <c r="L79" s="188" t="str">
        <f>IF(K78="","未入力",IF(K78=M78,"△",IF(K78&gt;M78,"○","●")))</f>
        <v>○</v>
      </c>
      <c r="M79" s="188"/>
      <c r="N79" s="217"/>
      <c r="O79" s="206"/>
      <c r="P79" s="210"/>
      <c r="Q79" s="208"/>
      <c r="R79" s="241"/>
      <c r="S79" s="229"/>
      <c r="T79" s="239"/>
      <c r="U79" s="237"/>
      <c r="V79" s="235"/>
      <c r="W79" s="114"/>
      <c r="X79" s="114"/>
      <c r="Y79" s="114"/>
    </row>
    <row r="80" spans="1:25" ht="15.75" customHeight="1">
      <c r="A80" s="199" t="str">
        <f>'予選リーグ組み合わせ'!C10</f>
        <v>東大分</v>
      </c>
      <c r="B80" s="129">
        <f>'予選リーグ日程・結果'!F18</f>
        <v>3</v>
      </c>
      <c r="C80" s="130" t="s">
        <v>42</v>
      </c>
      <c r="D80" s="131">
        <f>'予選リーグ日程・結果'!D18</f>
        <v>0</v>
      </c>
      <c r="E80" s="129">
        <f>'予選リーグ日程・結果'!F16</f>
        <v>0</v>
      </c>
      <c r="F80" s="130" t="s">
        <v>42</v>
      </c>
      <c r="G80" s="131">
        <f>'予選リーグ日程・結果'!D16</f>
        <v>0</v>
      </c>
      <c r="H80" s="129">
        <f>'予選リーグ日程・結果'!F12</f>
        <v>0</v>
      </c>
      <c r="I80" s="130" t="s">
        <v>42</v>
      </c>
      <c r="J80" s="131">
        <f>'予選リーグ日程・結果'!D12</f>
        <v>3</v>
      </c>
      <c r="K80" s="129"/>
      <c r="L80" s="130"/>
      <c r="M80" s="130"/>
      <c r="N80" s="214">
        <f>COUNTIF(B81:M81,"○")</f>
        <v>1</v>
      </c>
      <c r="O80" s="222">
        <f>COUNTIF(B81:M81,"●")</f>
        <v>1</v>
      </c>
      <c r="P80" s="203">
        <f>COUNTIF(B81:M81,"△")</f>
        <v>1</v>
      </c>
      <c r="Q80" s="224">
        <f>N80*3+P80*1</f>
        <v>4</v>
      </c>
      <c r="R80" s="230">
        <f>RANK(Q80,Q74:Q81)</f>
        <v>2</v>
      </c>
      <c r="S80" s="226">
        <f>B80+E80+H80+K80</f>
        <v>3</v>
      </c>
      <c r="T80" s="218">
        <f>D80+G80+J80+M80</f>
        <v>3</v>
      </c>
      <c r="U80" s="220">
        <f>S80-T80</f>
        <v>0</v>
      </c>
      <c r="V80" s="232">
        <v>3</v>
      </c>
      <c r="W80" s="114"/>
      <c r="X80" s="114"/>
      <c r="Y80" s="114"/>
    </row>
    <row r="81" spans="1:25" ht="15.75" customHeight="1">
      <c r="A81" s="200"/>
      <c r="B81" s="132"/>
      <c r="C81" s="133" t="str">
        <f>IF(B80="","未入力",IF(B80=D80,"△",IF(B80&gt;D80,"○","●")))</f>
        <v>○</v>
      </c>
      <c r="D81" s="134"/>
      <c r="E81" s="132"/>
      <c r="F81" s="133" t="str">
        <f>IF(E80="","未入力",IF(E80=G80,"△",IF(E80&gt;G80,"○","●")))</f>
        <v>△</v>
      </c>
      <c r="G81" s="134"/>
      <c r="H81" s="132"/>
      <c r="I81" s="133" t="str">
        <f>IF(H80="","未入力",IF(H80=J80,"△",IF(H80&gt;J80,"○","●")))</f>
        <v>●</v>
      </c>
      <c r="J81" s="134"/>
      <c r="K81" s="132"/>
      <c r="L81" s="133"/>
      <c r="M81" s="133"/>
      <c r="N81" s="215"/>
      <c r="O81" s="223"/>
      <c r="P81" s="204"/>
      <c r="Q81" s="225"/>
      <c r="R81" s="231"/>
      <c r="S81" s="227"/>
      <c r="T81" s="219"/>
      <c r="U81" s="221"/>
      <c r="V81" s="233"/>
      <c r="W81" s="114"/>
      <c r="X81" s="114"/>
      <c r="Y81" s="114"/>
    </row>
    <row r="82" spans="1:25" ht="15.75" customHeight="1">
      <c r="A82" s="120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14"/>
      <c r="X82" s="114"/>
      <c r="Y82" s="114"/>
    </row>
    <row r="83" spans="1:25" ht="15.75" customHeight="1">
      <c r="A83" s="140" t="s">
        <v>55</v>
      </c>
      <c r="B83" s="141"/>
      <c r="C83" s="141" t="str">
        <f>'予選リーグ組み合わせ'!B12</f>
        <v>七瀬川グラウンド　山側</v>
      </c>
      <c r="D83" s="117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4"/>
      <c r="X83" s="114"/>
      <c r="Y83" s="114"/>
    </row>
    <row r="84" spans="1:25" ht="19.5" customHeight="1">
      <c r="A84" s="128" t="s">
        <v>33</v>
      </c>
      <c r="B84" s="211" t="str">
        <f>A85</f>
        <v>明野西</v>
      </c>
      <c r="C84" s="212"/>
      <c r="D84" s="213"/>
      <c r="E84" s="211" t="str">
        <f>A87</f>
        <v>カティオーラ松岡</v>
      </c>
      <c r="F84" s="212"/>
      <c r="G84" s="213"/>
      <c r="H84" s="211" t="str">
        <f>A89</f>
        <v>大在</v>
      </c>
      <c r="I84" s="212"/>
      <c r="J84" s="213"/>
      <c r="K84" s="211" t="str">
        <f>A91</f>
        <v>寒田</v>
      </c>
      <c r="L84" s="212"/>
      <c r="M84" s="212"/>
      <c r="N84" s="137" t="s">
        <v>34</v>
      </c>
      <c r="O84" s="138" t="s">
        <v>35</v>
      </c>
      <c r="P84" s="139" t="s">
        <v>41</v>
      </c>
      <c r="Q84" s="124" t="s">
        <v>36</v>
      </c>
      <c r="R84" s="135" t="s">
        <v>47</v>
      </c>
      <c r="S84" s="123" t="s">
        <v>37</v>
      </c>
      <c r="T84" s="112" t="s">
        <v>38</v>
      </c>
      <c r="U84" s="122" t="s">
        <v>39</v>
      </c>
      <c r="V84" s="136" t="s">
        <v>40</v>
      </c>
      <c r="W84" s="114"/>
      <c r="X84" s="114"/>
      <c r="Y84" s="114"/>
    </row>
    <row r="85" spans="1:25" ht="15.75" customHeight="1">
      <c r="A85" s="201" t="str">
        <f>'予選リーグ組み合わせ'!C15</f>
        <v>明野西</v>
      </c>
      <c r="B85" s="184"/>
      <c r="C85" s="185"/>
      <c r="D85" s="186"/>
      <c r="E85" s="184">
        <f>IF(D87="","",D87)</f>
        <v>4</v>
      </c>
      <c r="F85" s="185" t="s">
        <v>42</v>
      </c>
      <c r="G85" s="186">
        <f>IF(B87="","",B87)</f>
        <v>0</v>
      </c>
      <c r="H85" s="184">
        <f>IF(D89="","",D89)</f>
        <v>6</v>
      </c>
      <c r="I85" s="185" t="s">
        <v>42</v>
      </c>
      <c r="J85" s="186">
        <f>IF(B89="","",B89)</f>
        <v>0</v>
      </c>
      <c r="K85" s="184">
        <f>IF(D91="","",D91)</f>
        <v>2</v>
      </c>
      <c r="L85" s="185" t="s">
        <v>42</v>
      </c>
      <c r="M85" s="186">
        <f>IF(B91="","",B91)</f>
        <v>1</v>
      </c>
      <c r="N85" s="216">
        <f>COUNTIF(B86:M86,"○")</f>
        <v>3</v>
      </c>
      <c r="O85" s="205">
        <f>COUNTIF(B86:M86,"●")</f>
        <v>0</v>
      </c>
      <c r="P85" s="209">
        <f>COUNTIF(B86:M86,"△")</f>
        <v>0</v>
      </c>
      <c r="Q85" s="207">
        <f>N85*3+P85*1</f>
        <v>9</v>
      </c>
      <c r="R85" s="240">
        <f>RANK(Q85,Q85:Q92)</f>
        <v>1</v>
      </c>
      <c r="S85" s="228">
        <f>B85+E85+H85+K85</f>
        <v>12</v>
      </c>
      <c r="T85" s="238">
        <f>D85+G85+J85+M85</f>
        <v>1</v>
      </c>
      <c r="U85" s="236">
        <f>S85-T85</f>
        <v>11</v>
      </c>
      <c r="V85" s="234">
        <v>1</v>
      </c>
      <c r="W85" s="142"/>
      <c r="X85" s="114"/>
      <c r="Y85" s="114"/>
    </row>
    <row r="86" spans="1:25" ht="15.75" customHeight="1">
      <c r="A86" s="202"/>
      <c r="B86" s="187"/>
      <c r="C86" s="188"/>
      <c r="D86" s="189"/>
      <c r="E86" s="187"/>
      <c r="F86" s="188" t="str">
        <f>IF(E85="","未入力",IF(E85=G85,"△",IF(E85&gt;G85,"○","●")))</f>
        <v>○</v>
      </c>
      <c r="G86" s="189"/>
      <c r="H86" s="187"/>
      <c r="I86" s="188" t="str">
        <f>IF(H85="","未入力",IF(H85=J85,"△",IF(H85&gt;J85,"○","●")))</f>
        <v>○</v>
      </c>
      <c r="J86" s="189"/>
      <c r="K86" s="187"/>
      <c r="L86" s="188" t="str">
        <f>IF(K85="","未入力",IF(K85=M85,"△",IF(K85&gt;M85,"○","●")))</f>
        <v>○</v>
      </c>
      <c r="M86" s="188"/>
      <c r="N86" s="217"/>
      <c r="O86" s="206"/>
      <c r="P86" s="210"/>
      <c r="Q86" s="208"/>
      <c r="R86" s="241"/>
      <c r="S86" s="229"/>
      <c r="T86" s="239"/>
      <c r="U86" s="237"/>
      <c r="V86" s="235"/>
      <c r="W86" s="142"/>
      <c r="X86" s="114"/>
      <c r="Y86" s="114"/>
    </row>
    <row r="87" spans="1:25" ht="15.75" customHeight="1">
      <c r="A87" s="199" t="str">
        <f>'予選リーグ組み合わせ'!C16</f>
        <v>カティオーラ松岡</v>
      </c>
      <c r="B87" s="129">
        <f>'予選リーグ日程・結果'!F46</f>
        <v>0</v>
      </c>
      <c r="C87" s="130" t="s">
        <v>42</v>
      </c>
      <c r="D87" s="131">
        <f>'予選リーグ日程・結果'!D46</f>
        <v>4</v>
      </c>
      <c r="E87" s="129"/>
      <c r="F87" s="130"/>
      <c r="G87" s="131"/>
      <c r="H87" s="129">
        <f>IF(G89="","",G89)</f>
        <v>2</v>
      </c>
      <c r="I87" s="130" t="s">
        <v>42</v>
      </c>
      <c r="J87" s="131">
        <f>IF(E89="","",E89)</f>
        <v>2</v>
      </c>
      <c r="K87" s="129">
        <f>IF(G91="","",G91)</f>
        <v>0</v>
      </c>
      <c r="L87" s="130" t="s">
        <v>42</v>
      </c>
      <c r="M87" s="131">
        <f>IF(E91="","",E91)</f>
        <v>2</v>
      </c>
      <c r="N87" s="214">
        <f>COUNTIF(B88:M88,"○")</f>
        <v>0</v>
      </c>
      <c r="O87" s="222">
        <f>COUNTIF(B88:M88,"●")</f>
        <v>2</v>
      </c>
      <c r="P87" s="203">
        <f>COUNTIF(B88:M88,"△")</f>
        <v>1</v>
      </c>
      <c r="Q87" s="224">
        <f>N87*3+P87*1</f>
        <v>1</v>
      </c>
      <c r="R87" s="230">
        <f>RANK(Q87,Q85:Q92)</f>
        <v>3</v>
      </c>
      <c r="S87" s="226">
        <f>B87+E87+H87+K87</f>
        <v>2</v>
      </c>
      <c r="T87" s="218">
        <f>D87+G87+J87+M87</f>
        <v>8</v>
      </c>
      <c r="U87" s="220">
        <f>S87-T87</f>
        <v>-6</v>
      </c>
      <c r="V87" s="232">
        <v>3</v>
      </c>
      <c r="W87" s="142"/>
      <c r="X87" s="114"/>
      <c r="Y87" s="114"/>
    </row>
    <row r="88" spans="1:25" ht="15.75" customHeight="1">
      <c r="A88" s="200"/>
      <c r="B88" s="132"/>
      <c r="C88" s="133" t="str">
        <f>IF(B87="","未入力",IF(B87=D87,"△",IF(B87&gt;D87,"○","●")))</f>
        <v>●</v>
      </c>
      <c r="D88" s="134"/>
      <c r="E88" s="132"/>
      <c r="F88" s="133"/>
      <c r="G88" s="134"/>
      <c r="H88" s="132"/>
      <c r="I88" s="133" t="str">
        <f>IF(H87="","未入力",IF(H87=J87,"△",IF(H87&gt;J87,"○","●")))</f>
        <v>△</v>
      </c>
      <c r="J88" s="134"/>
      <c r="K88" s="132"/>
      <c r="L88" s="133" t="str">
        <f>IF(K87="","未入力",IF(K87=M87,"△",IF(K87&gt;M87,"○","●")))</f>
        <v>●</v>
      </c>
      <c r="M88" s="133"/>
      <c r="N88" s="215"/>
      <c r="O88" s="223"/>
      <c r="P88" s="204"/>
      <c r="Q88" s="225"/>
      <c r="R88" s="231"/>
      <c r="S88" s="227"/>
      <c r="T88" s="219"/>
      <c r="U88" s="221"/>
      <c r="V88" s="233"/>
      <c r="W88" s="114"/>
      <c r="X88" s="114"/>
      <c r="Y88" s="114"/>
    </row>
    <row r="89" spans="1:25" ht="15.75" customHeight="1">
      <c r="A89" s="199" t="str">
        <f>'予選リーグ組み合わせ'!C17</f>
        <v>大在</v>
      </c>
      <c r="B89" s="129">
        <f>'予選リーグ日程・結果'!F48</f>
        <v>0</v>
      </c>
      <c r="C89" s="130" t="s">
        <v>42</v>
      </c>
      <c r="D89" s="131">
        <f>'予選リーグ日程・結果'!D48</f>
        <v>6</v>
      </c>
      <c r="E89" s="129">
        <f>'予選リーグ日程・結果'!F52</f>
        <v>2</v>
      </c>
      <c r="F89" s="130" t="s">
        <v>42</v>
      </c>
      <c r="G89" s="131">
        <f>'予選リーグ日程・結果'!D52</f>
        <v>2</v>
      </c>
      <c r="H89" s="129"/>
      <c r="I89" s="130"/>
      <c r="J89" s="131"/>
      <c r="K89" s="129">
        <f>IF(J91="","",J91)</f>
        <v>1</v>
      </c>
      <c r="L89" s="130" t="s">
        <v>42</v>
      </c>
      <c r="M89" s="131">
        <f>IF(H91="","",H91)</f>
        <v>3</v>
      </c>
      <c r="N89" s="214">
        <f>COUNTIF(B90:M90,"○")</f>
        <v>0</v>
      </c>
      <c r="O89" s="222">
        <f>COUNTIF(B90:M90,"●")</f>
        <v>2</v>
      </c>
      <c r="P89" s="203">
        <f>COUNTIF(B90:M90,"△")</f>
        <v>1</v>
      </c>
      <c r="Q89" s="224">
        <f>N89*3+P89*1</f>
        <v>1</v>
      </c>
      <c r="R89" s="230">
        <f>RANK(Q89,Q85:Q92)</f>
        <v>3</v>
      </c>
      <c r="S89" s="226">
        <f>B89+E89+H89+K89</f>
        <v>3</v>
      </c>
      <c r="T89" s="218">
        <f>D89+G89+J89+M89</f>
        <v>11</v>
      </c>
      <c r="U89" s="220">
        <f>S89-T89</f>
        <v>-8</v>
      </c>
      <c r="V89" s="232">
        <v>4</v>
      </c>
      <c r="W89" s="114"/>
      <c r="X89" s="114"/>
      <c r="Y89" s="114"/>
    </row>
    <row r="90" spans="1:25" ht="15.75" customHeight="1">
      <c r="A90" s="200"/>
      <c r="B90" s="132"/>
      <c r="C90" s="133" t="str">
        <f>IF(B89="","未入力",IF(B89=D89,"△",IF(B89&gt;D89,"○","●")))</f>
        <v>●</v>
      </c>
      <c r="D90" s="134"/>
      <c r="E90" s="132"/>
      <c r="F90" s="133" t="str">
        <f>IF(E89="","未入力",IF(E89=G89,"△",IF(E89&gt;G89,"○","●")))</f>
        <v>△</v>
      </c>
      <c r="G90" s="134"/>
      <c r="H90" s="132"/>
      <c r="I90" s="133"/>
      <c r="J90" s="134"/>
      <c r="K90" s="132"/>
      <c r="L90" s="133" t="str">
        <f>IF(K89="","未入力",IF(K89=M89,"△",IF(K89&gt;M89,"○","●")))</f>
        <v>●</v>
      </c>
      <c r="M90" s="133"/>
      <c r="N90" s="215"/>
      <c r="O90" s="223"/>
      <c r="P90" s="204"/>
      <c r="Q90" s="225"/>
      <c r="R90" s="231"/>
      <c r="S90" s="227"/>
      <c r="T90" s="219"/>
      <c r="U90" s="221"/>
      <c r="V90" s="233"/>
      <c r="W90" s="114"/>
      <c r="X90" s="114"/>
      <c r="Y90" s="114"/>
    </row>
    <row r="91" spans="1:25" ht="15.75" customHeight="1">
      <c r="A91" s="199" t="str">
        <f>'予選リーグ組み合わせ'!C18</f>
        <v>寒田</v>
      </c>
      <c r="B91" s="129">
        <f>'予選リーグ日程・結果'!F56</f>
        <v>1</v>
      </c>
      <c r="C91" s="130" t="s">
        <v>42</v>
      </c>
      <c r="D91" s="131">
        <f>'予選リーグ日程・結果'!D56</f>
        <v>2</v>
      </c>
      <c r="E91" s="129">
        <f>'予選リーグ日程・結果'!F54</f>
        <v>2</v>
      </c>
      <c r="F91" s="130" t="s">
        <v>42</v>
      </c>
      <c r="G91" s="131">
        <f>'予選リーグ日程・結果'!D54</f>
        <v>0</v>
      </c>
      <c r="H91" s="129">
        <f>'予選リーグ日程・結果'!F50</f>
        <v>3</v>
      </c>
      <c r="I91" s="130" t="s">
        <v>42</v>
      </c>
      <c r="J91" s="131">
        <f>'予選リーグ日程・結果'!D50</f>
        <v>1</v>
      </c>
      <c r="K91" s="129"/>
      <c r="L91" s="130"/>
      <c r="M91" s="130"/>
      <c r="N91" s="214">
        <f>COUNTIF(B92:M92,"○")</f>
        <v>2</v>
      </c>
      <c r="O91" s="222">
        <f>COUNTIF(B92:M92,"●")</f>
        <v>1</v>
      </c>
      <c r="P91" s="203">
        <f>COUNTIF(B92:M92,"△")</f>
        <v>0</v>
      </c>
      <c r="Q91" s="224">
        <f>N91*3+P91*1</f>
        <v>6</v>
      </c>
      <c r="R91" s="230">
        <f>RANK(Q91,Q85:Q92)</f>
        <v>2</v>
      </c>
      <c r="S91" s="226">
        <f>B91+E91+H91+K91</f>
        <v>6</v>
      </c>
      <c r="T91" s="218">
        <f>D91+G91+J91+M91</f>
        <v>3</v>
      </c>
      <c r="U91" s="220">
        <f>S91-T91</f>
        <v>3</v>
      </c>
      <c r="V91" s="232">
        <v>2</v>
      </c>
      <c r="W91" s="114"/>
      <c r="X91" s="114"/>
      <c r="Y91" s="114"/>
    </row>
    <row r="92" spans="1:25" ht="15.75" customHeight="1">
      <c r="A92" s="200"/>
      <c r="B92" s="132"/>
      <c r="C92" s="133" t="str">
        <f>IF(B91="","未入力",IF(B91=D91,"△",IF(B91&gt;D91,"○","●")))</f>
        <v>●</v>
      </c>
      <c r="D92" s="134"/>
      <c r="E92" s="132"/>
      <c r="F92" s="133" t="str">
        <f>IF(E91="","未入力",IF(E91=G91,"△",IF(E91&gt;G91,"○","●")))</f>
        <v>○</v>
      </c>
      <c r="G92" s="134"/>
      <c r="H92" s="132"/>
      <c r="I92" s="133" t="str">
        <f>IF(H91="","未入力",IF(H91=J91,"△",IF(H91&gt;J91,"○","●")))</f>
        <v>○</v>
      </c>
      <c r="J92" s="134"/>
      <c r="K92" s="132"/>
      <c r="L92" s="133"/>
      <c r="M92" s="133"/>
      <c r="N92" s="215"/>
      <c r="O92" s="223"/>
      <c r="P92" s="204"/>
      <c r="Q92" s="225"/>
      <c r="R92" s="231"/>
      <c r="S92" s="227"/>
      <c r="T92" s="219"/>
      <c r="U92" s="221"/>
      <c r="V92" s="233"/>
      <c r="W92" s="114"/>
      <c r="X92" s="114"/>
      <c r="Y92" s="114"/>
    </row>
    <row r="93" spans="1:25" ht="21">
      <c r="A93" s="127" t="s">
        <v>1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4"/>
      <c r="X93" s="114"/>
      <c r="Y93" s="114"/>
    </row>
    <row r="94" spans="1:25" ht="21">
      <c r="A94" s="127" t="s">
        <v>32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4"/>
      <c r="X94" s="114"/>
      <c r="Y94" s="114"/>
    </row>
    <row r="95" spans="1:25" ht="15.75" customHeight="1">
      <c r="A95" s="116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4"/>
      <c r="X95" s="114"/>
      <c r="Y95" s="114"/>
    </row>
    <row r="96" spans="1:25" ht="15.75" customHeight="1">
      <c r="A96" s="140" t="s">
        <v>56</v>
      </c>
      <c r="B96" s="141"/>
      <c r="C96" s="141" t="str">
        <f>'予選リーグ組み合わせ'!F12</f>
        <v>大在東グラウンド　北</v>
      </c>
      <c r="D96" s="11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4"/>
      <c r="X96" s="114"/>
      <c r="Y96" s="114"/>
    </row>
    <row r="97" spans="1:25" ht="19.5" customHeight="1">
      <c r="A97" s="128" t="s">
        <v>33</v>
      </c>
      <c r="B97" s="211" t="str">
        <f>A98</f>
        <v>ブルーウィングFC</v>
      </c>
      <c r="C97" s="212"/>
      <c r="D97" s="213"/>
      <c r="E97" s="211" t="str">
        <f>A100</f>
        <v>東稙田</v>
      </c>
      <c r="F97" s="212"/>
      <c r="G97" s="213"/>
      <c r="H97" s="211" t="str">
        <f>A102</f>
        <v>鴛野</v>
      </c>
      <c r="I97" s="212"/>
      <c r="J97" s="213"/>
      <c r="K97" s="211" t="str">
        <f>A104</f>
        <v>吉野</v>
      </c>
      <c r="L97" s="212"/>
      <c r="M97" s="212"/>
      <c r="N97" s="137" t="s">
        <v>34</v>
      </c>
      <c r="O97" s="138" t="s">
        <v>35</v>
      </c>
      <c r="P97" s="139" t="s">
        <v>41</v>
      </c>
      <c r="Q97" s="124" t="s">
        <v>36</v>
      </c>
      <c r="R97" s="135" t="s">
        <v>47</v>
      </c>
      <c r="S97" s="123" t="s">
        <v>37</v>
      </c>
      <c r="T97" s="112" t="s">
        <v>38</v>
      </c>
      <c r="U97" s="122" t="s">
        <v>39</v>
      </c>
      <c r="V97" s="136" t="s">
        <v>40</v>
      </c>
      <c r="W97" s="114"/>
      <c r="X97" s="114"/>
      <c r="Y97" s="114"/>
    </row>
    <row r="98" spans="1:25" ht="15.75" customHeight="1">
      <c r="A98" s="201" t="str">
        <f>'予選リーグ組み合わせ'!G15</f>
        <v>ブルーウィングFC</v>
      </c>
      <c r="B98" s="184"/>
      <c r="C98" s="185"/>
      <c r="D98" s="186"/>
      <c r="E98" s="184">
        <f>IF(D100="","",D100)</f>
        <v>8</v>
      </c>
      <c r="F98" s="185" t="s">
        <v>42</v>
      </c>
      <c r="G98" s="186">
        <f>IF(B100="","",B100)</f>
        <v>0</v>
      </c>
      <c r="H98" s="184">
        <f>IF(D102="","",D102)</f>
        <v>5</v>
      </c>
      <c r="I98" s="185" t="s">
        <v>42</v>
      </c>
      <c r="J98" s="186">
        <f>IF(B102="","",B102)</f>
        <v>0</v>
      </c>
      <c r="K98" s="184">
        <f>IF(D104="","",D104)</f>
        <v>7</v>
      </c>
      <c r="L98" s="185" t="s">
        <v>42</v>
      </c>
      <c r="M98" s="186">
        <f>IF(B104="","",B104)</f>
        <v>0</v>
      </c>
      <c r="N98" s="216">
        <f>COUNTIF(B99:M99,"○")</f>
        <v>3</v>
      </c>
      <c r="O98" s="205">
        <f>COUNTIF(B99:M99,"●")</f>
        <v>0</v>
      </c>
      <c r="P98" s="209">
        <f>COUNTIF(B99:M99,"△")</f>
        <v>0</v>
      </c>
      <c r="Q98" s="207">
        <f>N98*3+P98*1</f>
        <v>9</v>
      </c>
      <c r="R98" s="240">
        <f>RANK(Q98,Q98:Q105)</f>
        <v>1</v>
      </c>
      <c r="S98" s="228">
        <f>B98+E98+H98+K98</f>
        <v>20</v>
      </c>
      <c r="T98" s="238">
        <f>D98+G98+J98+M98</f>
        <v>0</v>
      </c>
      <c r="U98" s="236">
        <f>S98-T98</f>
        <v>20</v>
      </c>
      <c r="V98" s="234">
        <v>1</v>
      </c>
      <c r="W98" s="142"/>
      <c r="X98" s="114"/>
      <c r="Y98" s="114"/>
    </row>
    <row r="99" spans="1:25" ht="15.75" customHeight="1">
      <c r="A99" s="202"/>
      <c r="B99" s="187"/>
      <c r="C99" s="188"/>
      <c r="D99" s="189"/>
      <c r="E99" s="187"/>
      <c r="F99" s="188" t="str">
        <f>IF(E98="","未入力",IF(E98=G98,"△",IF(E98&gt;G98,"○","●")))</f>
        <v>○</v>
      </c>
      <c r="G99" s="189"/>
      <c r="H99" s="187"/>
      <c r="I99" s="188" t="str">
        <f>IF(H98="","未入力",IF(H98=J98,"△",IF(H98&gt;J98,"○","●")))</f>
        <v>○</v>
      </c>
      <c r="J99" s="189"/>
      <c r="K99" s="187"/>
      <c r="L99" s="188" t="str">
        <f>IF(K98="","未入力",IF(K98=M98,"△",IF(K98&gt;M98,"○","●")))</f>
        <v>○</v>
      </c>
      <c r="M99" s="188"/>
      <c r="N99" s="217"/>
      <c r="O99" s="206"/>
      <c r="P99" s="210"/>
      <c r="Q99" s="208"/>
      <c r="R99" s="241"/>
      <c r="S99" s="229"/>
      <c r="T99" s="239"/>
      <c r="U99" s="237"/>
      <c r="V99" s="235"/>
      <c r="W99" s="142"/>
      <c r="X99" s="114"/>
      <c r="Y99" s="114"/>
    </row>
    <row r="100" spans="1:25" ht="15.75" customHeight="1">
      <c r="A100" s="199" t="str">
        <f>'予選リーグ組み合わせ'!G16</f>
        <v>東稙田</v>
      </c>
      <c r="B100" s="129">
        <f>'予選リーグ日程・結果'!F65</f>
        <v>0</v>
      </c>
      <c r="C100" s="130" t="s">
        <v>42</v>
      </c>
      <c r="D100" s="131">
        <f>'予選リーグ日程・結果'!D65</f>
        <v>8</v>
      </c>
      <c r="E100" s="129"/>
      <c r="F100" s="130"/>
      <c r="G100" s="131"/>
      <c r="H100" s="129">
        <f>IF(G102="","",G102)</f>
        <v>2</v>
      </c>
      <c r="I100" s="130" t="s">
        <v>42</v>
      </c>
      <c r="J100" s="131">
        <f>IF(E102="","",E102)</f>
        <v>0</v>
      </c>
      <c r="K100" s="129">
        <f>IF(G104="","",G104)</f>
        <v>1</v>
      </c>
      <c r="L100" s="130" t="s">
        <v>42</v>
      </c>
      <c r="M100" s="131">
        <f>IF(E104="","",E104)</f>
        <v>3</v>
      </c>
      <c r="N100" s="214">
        <f>COUNTIF(B101:M101,"○")</f>
        <v>1</v>
      </c>
      <c r="O100" s="222">
        <f>COUNTIF(B101:M101,"●")</f>
        <v>2</v>
      </c>
      <c r="P100" s="203">
        <f>COUNTIF(B101:M101,"△")</f>
        <v>0</v>
      </c>
      <c r="Q100" s="224">
        <f>N100*3+P100*1</f>
        <v>3</v>
      </c>
      <c r="R100" s="230">
        <f>RANK(Q100,Q98:Q105)</f>
        <v>3</v>
      </c>
      <c r="S100" s="226">
        <f>B100+E100+H100+K100</f>
        <v>3</v>
      </c>
      <c r="T100" s="218">
        <f>D100+G100+J100+M100</f>
        <v>11</v>
      </c>
      <c r="U100" s="220">
        <f>S100-T100</f>
        <v>-8</v>
      </c>
      <c r="V100" s="232">
        <v>3</v>
      </c>
      <c r="W100" s="142"/>
      <c r="X100" s="114"/>
      <c r="Y100" s="114"/>
    </row>
    <row r="101" spans="1:25" ht="15.75" customHeight="1">
      <c r="A101" s="200"/>
      <c r="B101" s="132"/>
      <c r="C101" s="133" t="str">
        <f>IF(B100="","未入力",IF(B100=D100,"△",IF(B100&gt;D100,"○","●")))</f>
        <v>●</v>
      </c>
      <c r="D101" s="134"/>
      <c r="E101" s="132"/>
      <c r="F101" s="133"/>
      <c r="G101" s="134"/>
      <c r="H101" s="132"/>
      <c r="I101" s="133" t="str">
        <f>IF(H100="","未入力",IF(H100=J100,"△",IF(H100&gt;J100,"○","●")))</f>
        <v>○</v>
      </c>
      <c r="J101" s="134"/>
      <c r="K101" s="132"/>
      <c r="L101" s="133" t="str">
        <f>IF(K100="","未入力",IF(K100=M100,"△",IF(K100&gt;M100,"○","●")))</f>
        <v>●</v>
      </c>
      <c r="M101" s="133"/>
      <c r="N101" s="215"/>
      <c r="O101" s="223"/>
      <c r="P101" s="204"/>
      <c r="Q101" s="225"/>
      <c r="R101" s="231"/>
      <c r="S101" s="227"/>
      <c r="T101" s="219"/>
      <c r="U101" s="221"/>
      <c r="V101" s="233"/>
      <c r="W101" s="114"/>
      <c r="X101" s="114"/>
      <c r="Y101" s="114"/>
    </row>
    <row r="102" spans="1:25" ht="15.75" customHeight="1">
      <c r="A102" s="199" t="str">
        <f>'予選リーグ組み合わせ'!G17</f>
        <v>鴛野</v>
      </c>
      <c r="B102" s="129">
        <f>'予選リーグ日程・結果'!F67</f>
        <v>0</v>
      </c>
      <c r="C102" s="130" t="s">
        <v>42</v>
      </c>
      <c r="D102" s="131">
        <f>'予選リーグ日程・結果'!D67</f>
        <v>5</v>
      </c>
      <c r="E102" s="129">
        <f>'予選リーグ日程・結果'!F71</f>
        <v>0</v>
      </c>
      <c r="F102" s="130" t="s">
        <v>42</v>
      </c>
      <c r="G102" s="131">
        <f>'予選リーグ日程・結果'!D71</f>
        <v>2</v>
      </c>
      <c r="H102" s="129"/>
      <c r="I102" s="130"/>
      <c r="J102" s="131"/>
      <c r="K102" s="129">
        <f>IF(J104="","",J104)</f>
        <v>0</v>
      </c>
      <c r="L102" s="130" t="s">
        <v>42</v>
      </c>
      <c r="M102" s="131">
        <f>IF(H104="","",H104)</f>
        <v>4</v>
      </c>
      <c r="N102" s="214">
        <f>COUNTIF(B103:M103,"○")</f>
        <v>0</v>
      </c>
      <c r="O102" s="222">
        <f>COUNTIF(B103:M103,"●")</f>
        <v>3</v>
      </c>
      <c r="P102" s="203">
        <f>COUNTIF(B103:M103,"△")</f>
        <v>0</v>
      </c>
      <c r="Q102" s="224">
        <f>N102*3+P102*1</f>
        <v>0</v>
      </c>
      <c r="R102" s="230">
        <f>RANK(Q102,Q98:Q105)</f>
        <v>4</v>
      </c>
      <c r="S102" s="226">
        <f>B102+E102+H102+K102</f>
        <v>0</v>
      </c>
      <c r="T102" s="218">
        <f>D102+G102+J102+M102</f>
        <v>11</v>
      </c>
      <c r="U102" s="220">
        <f>S102-T102</f>
        <v>-11</v>
      </c>
      <c r="V102" s="232">
        <v>4</v>
      </c>
      <c r="W102" s="114"/>
      <c r="X102" s="114"/>
      <c r="Y102" s="114"/>
    </row>
    <row r="103" spans="1:25" ht="15.75" customHeight="1">
      <c r="A103" s="200"/>
      <c r="B103" s="132"/>
      <c r="C103" s="133" t="str">
        <f>IF(B102="","未入力",IF(B102=D102,"△",IF(B102&gt;D102,"○","●")))</f>
        <v>●</v>
      </c>
      <c r="D103" s="134"/>
      <c r="E103" s="132"/>
      <c r="F103" s="133" t="str">
        <f>IF(E102="","未入力",IF(E102=G102,"△",IF(E102&gt;G102,"○","●")))</f>
        <v>●</v>
      </c>
      <c r="G103" s="134"/>
      <c r="H103" s="132"/>
      <c r="I103" s="133"/>
      <c r="J103" s="134"/>
      <c r="K103" s="132"/>
      <c r="L103" s="133" t="str">
        <f>IF(K102="","未入力",IF(K102=M102,"△",IF(K102&gt;M102,"○","●")))</f>
        <v>●</v>
      </c>
      <c r="M103" s="133"/>
      <c r="N103" s="215"/>
      <c r="O103" s="223"/>
      <c r="P103" s="204"/>
      <c r="Q103" s="225"/>
      <c r="R103" s="231"/>
      <c r="S103" s="227"/>
      <c r="T103" s="219"/>
      <c r="U103" s="221"/>
      <c r="V103" s="233"/>
      <c r="W103" s="114"/>
      <c r="X103" s="114"/>
      <c r="Y103" s="114"/>
    </row>
    <row r="104" spans="1:25" ht="15.75" customHeight="1">
      <c r="A104" s="199" t="str">
        <f>'予選リーグ組み合わせ'!G18</f>
        <v>吉野</v>
      </c>
      <c r="B104" s="129">
        <f>'予選リーグ日程・結果'!F75</f>
        <v>0</v>
      </c>
      <c r="C104" s="130" t="s">
        <v>42</v>
      </c>
      <c r="D104" s="131">
        <f>'予選リーグ日程・結果'!D75</f>
        <v>7</v>
      </c>
      <c r="E104" s="129">
        <f>'予選リーグ日程・結果'!F73</f>
        <v>3</v>
      </c>
      <c r="F104" s="130" t="s">
        <v>42</v>
      </c>
      <c r="G104" s="131">
        <f>'予選リーグ日程・結果'!D73</f>
        <v>1</v>
      </c>
      <c r="H104" s="129">
        <f>'予選リーグ日程・結果'!F69</f>
        <v>4</v>
      </c>
      <c r="I104" s="130" t="s">
        <v>42</v>
      </c>
      <c r="J104" s="131">
        <f>'予選リーグ日程・結果'!D69</f>
        <v>0</v>
      </c>
      <c r="K104" s="129"/>
      <c r="L104" s="130"/>
      <c r="M104" s="130"/>
      <c r="N104" s="214">
        <f>COUNTIF(B105:M105,"○")</f>
        <v>2</v>
      </c>
      <c r="O104" s="222">
        <f>COUNTIF(B105:M105,"●")</f>
        <v>1</v>
      </c>
      <c r="P104" s="203">
        <f>COUNTIF(B105:M105,"△")</f>
        <v>0</v>
      </c>
      <c r="Q104" s="224">
        <f>N104*3+P104*1</f>
        <v>6</v>
      </c>
      <c r="R104" s="230">
        <f>RANK(Q104,Q98:Q105)</f>
        <v>2</v>
      </c>
      <c r="S104" s="226">
        <f>B104+E104+H104+K104</f>
        <v>7</v>
      </c>
      <c r="T104" s="218">
        <f>D104+G104+J104+M104</f>
        <v>8</v>
      </c>
      <c r="U104" s="220">
        <f>S104-T104</f>
        <v>-1</v>
      </c>
      <c r="V104" s="232">
        <v>2</v>
      </c>
      <c r="W104" s="114"/>
      <c r="X104" s="114"/>
      <c r="Y104" s="114"/>
    </row>
    <row r="105" spans="1:25" ht="15.75" customHeight="1">
      <c r="A105" s="200"/>
      <c r="B105" s="132"/>
      <c r="C105" s="133" t="str">
        <f>IF(B104="","未入力",IF(B104=D104,"△",IF(B104&gt;D104,"○","●")))</f>
        <v>●</v>
      </c>
      <c r="D105" s="134"/>
      <c r="E105" s="132"/>
      <c r="F105" s="133" t="str">
        <f>IF(E104="","未入力",IF(E104=G104,"△",IF(E104&gt;G104,"○","●")))</f>
        <v>○</v>
      </c>
      <c r="G105" s="134"/>
      <c r="H105" s="132"/>
      <c r="I105" s="133" t="str">
        <f>IF(H104="","未入力",IF(H104=J104,"△",IF(H104&gt;J104,"○","●")))</f>
        <v>○</v>
      </c>
      <c r="J105" s="134"/>
      <c r="K105" s="132"/>
      <c r="L105" s="133"/>
      <c r="M105" s="133"/>
      <c r="N105" s="215"/>
      <c r="O105" s="223"/>
      <c r="P105" s="204"/>
      <c r="Q105" s="225"/>
      <c r="R105" s="231"/>
      <c r="S105" s="227"/>
      <c r="T105" s="219"/>
      <c r="U105" s="221"/>
      <c r="V105" s="233"/>
      <c r="W105" s="114"/>
      <c r="X105" s="114"/>
      <c r="Y105" s="114"/>
    </row>
    <row r="106" spans="1:25" ht="15.7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4"/>
      <c r="X106" s="114"/>
      <c r="Y106" s="114"/>
    </row>
    <row r="107" spans="1:25" ht="15.75" customHeight="1">
      <c r="A107" s="140" t="s">
        <v>57</v>
      </c>
      <c r="B107" s="141"/>
      <c r="C107" s="141" t="str">
        <f>'予選リーグ組み合わせ'!D12</f>
        <v>七瀬川グラウンド　川側</v>
      </c>
      <c r="D107" s="11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4"/>
      <c r="X107" s="114"/>
      <c r="Y107" s="114"/>
    </row>
    <row r="108" spans="1:25" ht="19.5" customHeight="1">
      <c r="A108" s="128" t="s">
        <v>33</v>
      </c>
      <c r="B108" s="211" t="str">
        <f>A109</f>
        <v>ドリームキッズ</v>
      </c>
      <c r="C108" s="212"/>
      <c r="D108" s="213"/>
      <c r="E108" s="211" t="str">
        <f>A111</f>
        <v>湯布院フォラル</v>
      </c>
      <c r="F108" s="212"/>
      <c r="G108" s="213"/>
      <c r="H108" s="211" t="str">
        <f>A113</f>
        <v>明野東</v>
      </c>
      <c r="I108" s="212"/>
      <c r="J108" s="213"/>
      <c r="K108" s="211" t="str">
        <f>A115</f>
        <v>森岡</v>
      </c>
      <c r="L108" s="212"/>
      <c r="M108" s="212"/>
      <c r="N108" s="137" t="s">
        <v>34</v>
      </c>
      <c r="O108" s="138" t="s">
        <v>35</v>
      </c>
      <c r="P108" s="139" t="s">
        <v>41</v>
      </c>
      <c r="Q108" s="124" t="s">
        <v>36</v>
      </c>
      <c r="R108" s="135" t="s">
        <v>47</v>
      </c>
      <c r="S108" s="123" t="s">
        <v>37</v>
      </c>
      <c r="T108" s="112" t="s">
        <v>38</v>
      </c>
      <c r="U108" s="122" t="s">
        <v>39</v>
      </c>
      <c r="V108" s="136" t="s">
        <v>40</v>
      </c>
      <c r="W108" s="114"/>
      <c r="X108" s="114"/>
      <c r="Y108" s="114"/>
    </row>
    <row r="109" spans="1:25" ht="15.75" customHeight="1">
      <c r="A109" s="201" t="str">
        <f>'予選リーグ組み合わせ'!D15</f>
        <v>ドリームキッズ</v>
      </c>
      <c r="B109" s="184"/>
      <c r="C109" s="185"/>
      <c r="D109" s="186"/>
      <c r="E109" s="184">
        <f>IF(D111="","",D111)</f>
        <v>1</v>
      </c>
      <c r="F109" s="185" t="s">
        <v>42</v>
      </c>
      <c r="G109" s="186">
        <f>IF(B111="","",B111)</f>
        <v>0</v>
      </c>
      <c r="H109" s="184">
        <f>IF(D113="","",D113)</f>
        <v>2</v>
      </c>
      <c r="I109" s="185" t="s">
        <v>42</v>
      </c>
      <c r="J109" s="186">
        <f>IF(B113="","",B113)</f>
        <v>2</v>
      </c>
      <c r="K109" s="184">
        <f>IF(D115="","",D115)</f>
        <v>15</v>
      </c>
      <c r="L109" s="185" t="s">
        <v>42</v>
      </c>
      <c r="M109" s="186">
        <f>IF(B115="","",B115)</f>
        <v>0</v>
      </c>
      <c r="N109" s="216">
        <f>COUNTIF(B110:M110,"○")</f>
        <v>2</v>
      </c>
      <c r="O109" s="205">
        <f>COUNTIF(B110:M110,"●")</f>
        <v>0</v>
      </c>
      <c r="P109" s="209">
        <f>COUNTIF(B110:M110,"△")</f>
        <v>1</v>
      </c>
      <c r="Q109" s="207">
        <f>N109*3+P109*1</f>
        <v>7</v>
      </c>
      <c r="R109" s="240">
        <f>RANK(Q109,Q109:Q116)</f>
        <v>1</v>
      </c>
      <c r="S109" s="228">
        <f>B109+E109+H109+K109</f>
        <v>18</v>
      </c>
      <c r="T109" s="238">
        <f>D109+G109+J109+M109</f>
        <v>2</v>
      </c>
      <c r="U109" s="236">
        <f>S109-T109</f>
        <v>16</v>
      </c>
      <c r="V109" s="234">
        <v>1</v>
      </c>
      <c r="W109" s="142"/>
      <c r="X109" s="114"/>
      <c r="Y109" s="114"/>
    </row>
    <row r="110" spans="1:25" ht="15.75" customHeight="1">
      <c r="A110" s="202"/>
      <c r="B110" s="187"/>
      <c r="C110" s="188"/>
      <c r="D110" s="189"/>
      <c r="E110" s="187"/>
      <c r="F110" s="188" t="str">
        <f>IF(E109="","未入力",IF(E109=G109,"△",IF(E109&gt;G109,"○","●")))</f>
        <v>○</v>
      </c>
      <c r="G110" s="189"/>
      <c r="H110" s="187"/>
      <c r="I110" s="188" t="str">
        <f>IF(H109="","未入力",IF(H109=J109,"△",IF(H109&gt;J109,"○","●")))</f>
        <v>△</v>
      </c>
      <c r="J110" s="189"/>
      <c r="K110" s="187"/>
      <c r="L110" s="188" t="str">
        <f>IF(K109="","未入力",IF(K109=M109,"△",IF(K109&gt;M109,"○","●")))</f>
        <v>○</v>
      </c>
      <c r="M110" s="188"/>
      <c r="N110" s="217"/>
      <c r="O110" s="206"/>
      <c r="P110" s="210"/>
      <c r="Q110" s="208"/>
      <c r="R110" s="241"/>
      <c r="S110" s="229"/>
      <c r="T110" s="239"/>
      <c r="U110" s="237"/>
      <c r="V110" s="235"/>
      <c r="W110" s="142"/>
      <c r="X110" s="114"/>
      <c r="Y110" s="114"/>
    </row>
    <row r="111" spans="1:25" ht="15.75" customHeight="1">
      <c r="A111" s="199" t="str">
        <f>'予選リーグ組み合わせ'!D16</f>
        <v>湯布院フォラル</v>
      </c>
      <c r="B111" s="129">
        <f>'予選リーグ日程・結果'!N45</f>
        <v>0</v>
      </c>
      <c r="C111" s="130" t="s">
        <v>42</v>
      </c>
      <c r="D111" s="131">
        <f>'予選リーグ日程・結果'!L45</f>
        <v>1</v>
      </c>
      <c r="E111" s="129"/>
      <c r="F111" s="130"/>
      <c r="G111" s="131"/>
      <c r="H111" s="129">
        <f>IF(G113="","",G113)</f>
        <v>0</v>
      </c>
      <c r="I111" s="130" t="s">
        <v>42</v>
      </c>
      <c r="J111" s="131">
        <f>IF(E113="","",E113)</f>
        <v>5</v>
      </c>
      <c r="K111" s="129">
        <f>IF(G115="","",G115)</f>
        <v>0</v>
      </c>
      <c r="L111" s="130" t="s">
        <v>42</v>
      </c>
      <c r="M111" s="131">
        <f>IF(E115="","",E115)</f>
        <v>2</v>
      </c>
      <c r="N111" s="214">
        <f>COUNTIF(B112:M112,"○")</f>
        <v>0</v>
      </c>
      <c r="O111" s="222">
        <f>COUNTIF(B112:M112,"●")</f>
        <v>3</v>
      </c>
      <c r="P111" s="203">
        <f>COUNTIF(B112:M112,"△")</f>
        <v>0</v>
      </c>
      <c r="Q111" s="224">
        <f>N111*3+P111*1</f>
        <v>0</v>
      </c>
      <c r="R111" s="230">
        <f>RANK(Q111,Q109:Q116)</f>
        <v>4</v>
      </c>
      <c r="S111" s="226">
        <f>B111+E111+H111+K111</f>
        <v>0</v>
      </c>
      <c r="T111" s="218">
        <f>D111+G111+J111+M111</f>
        <v>8</v>
      </c>
      <c r="U111" s="220">
        <f>S111-T111</f>
        <v>-8</v>
      </c>
      <c r="V111" s="232">
        <v>4</v>
      </c>
      <c r="W111" s="142"/>
      <c r="X111" s="114"/>
      <c r="Y111" s="114"/>
    </row>
    <row r="112" spans="1:25" ht="15.75" customHeight="1">
      <c r="A112" s="200"/>
      <c r="B112" s="132"/>
      <c r="C112" s="133" t="str">
        <f>IF(B111="","未入力",IF(B111=D111,"△",IF(B111&gt;D111,"○","●")))</f>
        <v>●</v>
      </c>
      <c r="D112" s="134"/>
      <c r="E112" s="132"/>
      <c r="F112" s="133"/>
      <c r="G112" s="134"/>
      <c r="H112" s="132"/>
      <c r="I112" s="133" t="str">
        <f>IF(H111="","未入力",IF(H111=J111,"△",IF(H111&gt;J111,"○","●")))</f>
        <v>●</v>
      </c>
      <c r="J112" s="134"/>
      <c r="K112" s="132"/>
      <c r="L112" s="133" t="str">
        <f>IF(K111="","未入力",IF(K111=M111,"△",IF(K111&gt;M111,"○","●")))</f>
        <v>●</v>
      </c>
      <c r="M112" s="133"/>
      <c r="N112" s="215"/>
      <c r="O112" s="223"/>
      <c r="P112" s="204"/>
      <c r="Q112" s="225"/>
      <c r="R112" s="231"/>
      <c r="S112" s="227"/>
      <c r="T112" s="219"/>
      <c r="U112" s="221"/>
      <c r="V112" s="233"/>
      <c r="W112" s="114"/>
      <c r="X112" s="114"/>
      <c r="Y112" s="114"/>
    </row>
    <row r="113" spans="1:25" ht="15.75" customHeight="1">
      <c r="A113" s="199" t="str">
        <f>'予選リーグ組み合わせ'!D17</f>
        <v>明野東</v>
      </c>
      <c r="B113" s="129">
        <f>'予選リーグ日程・結果'!N47</f>
        <v>2</v>
      </c>
      <c r="C113" s="130" t="s">
        <v>42</v>
      </c>
      <c r="D113" s="131">
        <f>'予選リーグ日程・結果'!L47</f>
        <v>2</v>
      </c>
      <c r="E113" s="129">
        <f>'予選リーグ日程・結果'!N53</f>
        <v>5</v>
      </c>
      <c r="F113" s="130" t="s">
        <v>42</v>
      </c>
      <c r="G113" s="131">
        <f>'予選リーグ日程・結果'!L53</f>
        <v>0</v>
      </c>
      <c r="H113" s="129"/>
      <c r="I113" s="130"/>
      <c r="J113" s="131"/>
      <c r="K113" s="129">
        <f>IF(J115="","",J115)</f>
        <v>6</v>
      </c>
      <c r="L113" s="130" t="s">
        <v>42</v>
      </c>
      <c r="M113" s="131">
        <f>IF(H115="","",H115)</f>
        <v>1</v>
      </c>
      <c r="N113" s="214">
        <f>COUNTIF(B114:M114,"○")</f>
        <v>2</v>
      </c>
      <c r="O113" s="222">
        <f>COUNTIF(B114:M114,"●")</f>
        <v>0</v>
      </c>
      <c r="P113" s="203">
        <f>COUNTIF(B114:M114,"△")</f>
        <v>1</v>
      </c>
      <c r="Q113" s="224">
        <f>N113*3+P113*1</f>
        <v>7</v>
      </c>
      <c r="R113" s="230">
        <f>RANK(Q113,Q109:Q116)</f>
        <v>1</v>
      </c>
      <c r="S113" s="226">
        <f>B113+E113+H113+K113</f>
        <v>13</v>
      </c>
      <c r="T113" s="218">
        <f>D113+G113+J113+M113</f>
        <v>3</v>
      </c>
      <c r="U113" s="220">
        <f>S113-T113</f>
        <v>10</v>
      </c>
      <c r="V113" s="232">
        <v>2</v>
      </c>
      <c r="W113" s="114"/>
      <c r="X113" s="114"/>
      <c r="Y113" s="114"/>
    </row>
    <row r="114" spans="1:25" ht="15.75" customHeight="1">
      <c r="A114" s="200"/>
      <c r="B114" s="132"/>
      <c r="C114" s="133" t="str">
        <f>IF(B113="","未入力",IF(B113=D113,"△",IF(B113&gt;D113,"○","●")))</f>
        <v>△</v>
      </c>
      <c r="D114" s="134"/>
      <c r="E114" s="132"/>
      <c r="F114" s="133" t="str">
        <f>IF(E113="","未入力",IF(E113=G113,"△",IF(E113&gt;G113,"○","●")))</f>
        <v>○</v>
      </c>
      <c r="G114" s="134"/>
      <c r="H114" s="132"/>
      <c r="I114" s="133"/>
      <c r="J114" s="134"/>
      <c r="K114" s="132"/>
      <c r="L114" s="133" t="str">
        <f>IF(K113="","未入力",IF(K113=M113,"△",IF(K113&gt;M113,"○","●")))</f>
        <v>○</v>
      </c>
      <c r="M114" s="133"/>
      <c r="N114" s="215"/>
      <c r="O114" s="223"/>
      <c r="P114" s="204"/>
      <c r="Q114" s="225"/>
      <c r="R114" s="231"/>
      <c r="S114" s="227"/>
      <c r="T114" s="219"/>
      <c r="U114" s="221"/>
      <c r="V114" s="233"/>
      <c r="W114" s="114"/>
      <c r="X114" s="114"/>
      <c r="Y114" s="114"/>
    </row>
    <row r="115" spans="1:25" ht="15.75" customHeight="1">
      <c r="A115" s="199" t="str">
        <f>'予選リーグ組み合わせ'!D18</f>
        <v>森岡</v>
      </c>
      <c r="B115" s="129">
        <f>'予選リーグ日程・結果'!N57</f>
        <v>0</v>
      </c>
      <c r="C115" s="130" t="s">
        <v>42</v>
      </c>
      <c r="D115" s="131">
        <f>'予選リーグ日程・結果'!L57</f>
        <v>15</v>
      </c>
      <c r="E115" s="129">
        <f>'予選リーグ日程・結果'!N55</f>
        <v>2</v>
      </c>
      <c r="F115" s="130" t="s">
        <v>42</v>
      </c>
      <c r="G115" s="131">
        <f>'予選リーグ日程・結果'!L55</f>
        <v>0</v>
      </c>
      <c r="H115" s="129">
        <f>'予選リーグ日程・結果'!N49</f>
        <v>1</v>
      </c>
      <c r="I115" s="130" t="s">
        <v>42</v>
      </c>
      <c r="J115" s="131">
        <f>'予選リーグ日程・結果'!L49</f>
        <v>6</v>
      </c>
      <c r="K115" s="129"/>
      <c r="L115" s="130"/>
      <c r="M115" s="130"/>
      <c r="N115" s="214">
        <f>COUNTIF(B116:M116,"○")</f>
        <v>1</v>
      </c>
      <c r="O115" s="222">
        <f>COUNTIF(B116:M116,"●")</f>
        <v>2</v>
      </c>
      <c r="P115" s="203">
        <f>COUNTIF(B116:M116,"△")</f>
        <v>0</v>
      </c>
      <c r="Q115" s="224">
        <f>N115*3+P115*1</f>
        <v>3</v>
      </c>
      <c r="R115" s="230">
        <f>RANK(Q115,Q109:Q116)</f>
        <v>3</v>
      </c>
      <c r="S115" s="226">
        <f>B115+E115+H115+K115</f>
        <v>3</v>
      </c>
      <c r="T115" s="218">
        <f>D115+G115+J115+M115</f>
        <v>21</v>
      </c>
      <c r="U115" s="220">
        <f>S115-T115</f>
        <v>-18</v>
      </c>
      <c r="V115" s="232">
        <v>3</v>
      </c>
      <c r="W115" s="114"/>
      <c r="X115" s="114"/>
      <c r="Y115" s="114"/>
    </row>
    <row r="116" spans="1:25" ht="15.75" customHeight="1">
      <c r="A116" s="200"/>
      <c r="B116" s="132"/>
      <c r="C116" s="133" t="str">
        <f>IF(B115="","未入力",IF(B115=D115,"△",IF(B115&gt;D115,"○","●")))</f>
        <v>●</v>
      </c>
      <c r="D116" s="134"/>
      <c r="E116" s="132"/>
      <c r="F116" s="133" t="str">
        <f>IF(E115="","未入力",IF(E115=G115,"△",IF(E115&gt;G115,"○","●")))</f>
        <v>○</v>
      </c>
      <c r="G116" s="134"/>
      <c r="H116" s="132"/>
      <c r="I116" s="133" t="str">
        <f>IF(H115="","未入力",IF(H115=J115,"△",IF(H115&gt;J115,"○","●")))</f>
        <v>●</v>
      </c>
      <c r="J116" s="134"/>
      <c r="K116" s="132"/>
      <c r="L116" s="133"/>
      <c r="M116" s="133"/>
      <c r="N116" s="215"/>
      <c r="O116" s="223"/>
      <c r="P116" s="204"/>
      <c r="Q116" s="225"/>
      <c r="R116" s="231"/>
      <c r="S116" s="227"/>
      <c r="T116" s="219"/>
      <c r="U116" s="221"/>
      <c r="V116" s="233"/>
      <c r="W116" s="114"/>
      <c r="X116" s="114"/>
      <c r="Y116" s="114"/>
    </row>
    <row r="117" spans="1:25" ht="15.75" customHeight="1">
      <c r="A117" s="120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14"/>
      <c r="X117" s="114"/>
      <c r="Y117" s="114"/>
    </row>
    <row r="118" spans="1:25" ht="15.75" customHeight="1">
      <c r="A118" s="140" t="s">
        <v>58</v>
      </c>
      <c r="B118" s="141"/>
      <c r="C118" s="141" t="str">
        <f>'予選リーグ組み合わせ'!H4</f>
        <v>南大分スポーツパーク　南</v>
      </c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4"/>
      <c r="X118" s="114"/>
      <c r="Y118" s="114"/>
    </row>
    <row r="119" spans="1:25" ht="19.5" customHeight="1">
      <c r="A119" s="128" t="s">
        <v>33</v>
      </c>
      <c r="B119" s="211" t="str">
        <f>A120</f>
        <v>春日</v>
      </c>
      <c r="C119" s="212"/>
      <c r="D119" s="213"/>
      <c r="E119" s="211" t="str">
        <f>A122</f>
        <v>ELAN</v>
      </c>
      <c r="F119" s="212"/>
      <c r="G119" s="213"/>
      <c r="H119" s="211" t="str">
        <f>A124</f>
        <v>南大分SC</v>
      </c>
      <c r="I119" s="212"/>
      <c r="J119" s="213"/>
      <c r="K119" s="211" t="str">
        <f>A126</f>
        <v>敷戸</v>
      </c>
      <c r="L119" s="212"/>
      <c r="M119" s="212"/>
      <c r="N119" s="137" t="s">
        <v>34</v>
      </c>
      <c r="O119" s="138" t="s">
        <v>35</v>
      </c>
      <c r="P119" s="139" t="s">
        <v>41</v>
      </c>
      <c r="Q119" s="124" t="s">
        <v>36</v>
      </c>
      <c r="R119" s="135" t="s">
        <v>47</v>
      </c>
      <c r="S119" s="123" t="s">
        <v>37</v>
      </c>
      <c r="T119" s="112" t="s">
        <v>38</v>
      </c>
      <c r="U119" s="122" t="s">
        <v>39</v>
      </c>
      <c r="V119" s="136" t="s">
        <v>40</v>
      </c>
      <c r="W119" s="114"/>
      <c r="X119" s="114"/>
      <c r="Y119" s="114"/>
    </row>
    <row r="120" spans="1:25" ht="15.75" customHeight="1">
      <c r="A120" s="199" t="str">
        <f>'予選リーグ組み合わせ'!I7</f>
        <v>春日</v>
      </c>
      <c r="B120" s="129"/>
      <c r="C120" s="130"/>
      <c r="D120" s="131"/>
      <c r="E120" s="129">
        <f>IF(D122="","",D122)</f>
        <v>0</v>
      </c>
      <c r="F120" s="130" t="s">
        <v>42</v>
      </c>
      <c r="G120" s="131">
        <f>IF(B122="","",B122)</f>
        <v>7</v>
      </c>
      <c r="H120" s="129">
        <f>IF(D124="","",D124)</f>
        <v>3</v>
      </c>
      <c r="I120" s="130" t="s">
        <v>42</v>
      </c>
      <c r="J120" s="131">
        <f>IF(B124="","",B124)</f>
        <v>1</v>
      </c>
      <c r="K120" s="129">
        <f>IF(D126="","",D126)</f>
        <v>2</v>
      </c>
      <c r="L120" s="130" t="s">
        <v>42</v>
      </c>
      <c r="M120" s="131">
        <f>IF(B126="","",B126)</f>
        <v>5</v>
      </c>
      <c r="N120" s="214">
        <f>COUNTIF(B121:M121,"○")</f>
        <v>1</v>
      </c>
      <c r="O120" s="222">
        <f>COUNTIF(B121:M121,"●")</f>
        <v>2</v>
      </c>
      <c r="P120" s="203">
        <f>COUNTIF(B121:M121,"△")</f>
        <v>0</v>
      </c>
      <c r="Q120" s="224">
        <f>N120*3+P120*1</f>
        <v>3</v>
      </c>
      <c r="R120" s="230">
        <f>RANK(Q120,Q120:Q127)</f>
        <v>3</v>
      </c>
      <c r="S120" s="226">
        <f>B120+E120+H120+K120</f>
        <v>5</v>
      </c>
      <c r="T120" s="218">
        <f>D120+G120+J120+M120</f>
        <v>13</v>
      </c>
      <c r="U120" s="220">
        <f>S120-T120</f>
        <v>-8</v>
      </c>
      <c r="V120" s="232">
        <v>3</v>
      </c>
      <c r="W120" s="142"/>
      <c r="X120" s="114"/>
      <c r="Y120" s="114"/>
    </row>
    <row r="121" spans="1:25" ht="15.75" customHeight="1">
      <c r="A121" s="200"/>
      <c r="B121" s="132"/>
      <c r="C121" s="133"/>
      <c r="D121" s="134"/>
      <c r="E121" s="132"/>
      <c r="F121" s="133" t="str">
        <f>IF(E120="","未入力",IF(E120=G120,"△",IF(E120&gt;G120,"○","●")))</f>
        <v>●</v>
      </c>
      <c r="G121" s="134"/>
      <c r="H121" s="132"/>
      <c r="I121" s="133" t="str">
        <f>IF(H120="","未入力",IF(H120=J120,"△",IF(H120&gt;J120,"○","●")))</f>
        <v>○</v>
      </c>
      <c r="J121" s="134"/>
      <c r="K121" s="132"/>
      <c r="L121" s="133" t="str">
        <f>IF(K120="","未入力",IF(K120=M120,"△",IF(K120&gt;M120,"○","●")))</f>
        <v>●</v>
      </c>
      <c r="M121" s="133"/>
      <c r="N121" s="215"/>
      <c r="O121" s="223"/>
      <c r="P121" s="204"/>
      <c r="Q121" s="225"/>
      <c r="R121" s="231"/>
      <c r="S121" s="227"/>
      <c r="T121" s="219"/>
      <c r="U121" s="221"/>
      <c r="V121" s="233"/>
      <c r="W121" s="142"/>
      <c r="X121" s="114"/>
      <c r="Y121" s="114"/>
    </row>
    <row r="122" spans="1:25" ht="15.75" customHeight="1">
      <c r="A122" s="201" t="str">
        <f>'予選リーグ組み合わせ'!I8</f>
        <v>ELAN</v>
      </c>
      <c r="B122" s="184">
        <f>'予選リーグ日程・結果'!N27</f>
        <v>7</v>
      </c>
      <c r="C122" s="185" t="s">
        <v>42</v>
      </c>
      <c r="D122" s="186">
        <f>'予選リーグ日程・結果'!L27</f>
        <v>0</v>
      </c>
      <c r="E122" s="184"/>
      <c r="F122" s="185"/>
      <c r="G122" s="186"/>
      <c r="H122" s="184">
        <f>IF(G124="","",G124)</f>
        <v>16</v>
      </c>
      <c r="I122" s="185" t="s">
        <v>42</v>
      </c>
      <c r="J122" s="186">
        <f>IF(E124="","",E124)</f>
        <v>0</v>
      </c>
      <c r="K122" s="184">
        <f>IF(G126="","",G126)</f>
        <v>1</v>
      </c>
      <c r="L122" s="185" t="s">
        <v>42</v>
      </c>
      <c r="M122" s="186">
        <f>IF(E126="","",E126)</f>
        <v>0</v>
      </c>
      <c r="N122" s="216">
        <f>COUNTIF(B123:M123,"○")</f>
        <v>3</v>
      </c>
      <c r="O122" s="205">
        <f>COUNTIF(B123:M123,"●")</f>
        <v>0</v>
      </c>
      <c r="P122" s="209">
        <f>COUNTIF(B123:M123,"△")</f>
        <v>0</v>
      </c>
      <c r="Q122" s="207">
        <f>N122*3+P122*1</f>
        <v>9</v>
      </c>
      <c r="R122" s="240">
        <f>RANK(Q122,Q120:Q127)</f>
        <v>1</v>
      </c>
      <c r="S122" s="228">
        <f>B122+E122+H122+K122</f>
        <v>24</v>
      </c>
      <c r="T122" s="238">
        <f>D122+G122+J122+M122</f>
        <v>0</v>
      </c>
      <c r="U122" s="236">
        <f>S122-T122</f>
        <v>24</v>
      </c>
      <c r="V122" s="234">
        <v>1</v>
      </c>
      <c r="W122" s="142"/>
      <c r="X122" s="114"/>
      <c r="Y122" s="114"/>
    </row>
    <row r="123" spans="1:25" ht="15.75" customHeight="1">
      <c r="A123" s="202"/>
      <c r="B123" s="187"/>
      <c r="C123" s="188" t="str">
        <f>IF(B122="","未入力",IF(B122=D122,"△",IF(B122&gt;D122,"○","●")))</f>
        <v>○</v>
      </c>
      <c r="D123" s="189"/>
      <c r="E123" s="187"/>
      <c r="F123" s="188"/>
      <c r="G123" s="189"/>
      <c r="H123" s="187"/>
      <c r="I123" s="188" t="str">
        <f>IF(H122="","未入力",IF(H122=J122,"△",IF(H122&gt;J122,"○","●")))</f>
        <v>○</v>
      </c>
      <c r="J123" s="189"/>
      <c r="K123" s="187"/>
      <c r="L123" s="188" t="str">
        <f>IF(K122="","未入力",IF(K122=M122,"△",IF(K122&gt;M122,"○","●")))</f>
        <v>○</v>
      </c>
      <c r="M123" s="188"/>
      <c r="N123" s="217"/>
      <c r="O123" s="206"/>
      <c r="P123" s="210"/>
      <c r="Q123" s="208"/>
      <c r="R123" s="241"/>
      <c r="S123" s="229"/>
      <c r="T123" s="239"/>
      <c r="U123" s="237"/>
      <c r="V123" s="235"/>
      <c r="W123" s="114"/>
      <c r="X123" s="114"/>
      <c r="Y123" s="114"/>
    </row>
    <row r="124" spans="1:25" ht="15.75" customHeight="1">
      <c r="A124" s="199" t="str">
        <f>'予選リーグ組み合わせ'!I9</f>
        <v>南大分SC</v>
      </c>
      <c r="B124" s="129">
        <f>'予選リーグ日程・結果'!N29</f>
        <v>1</v>
      </c>
      <c r="C124" s="130" t="s">
        <v>42</v>
      </c>
      <c r="D124" s="131">
        <f>'予選リーグ日程・結果'!L29</f>
        <v>3</v>
      </c>
      <c r="E124" s="129">
        <f>'予選リーグ日程・結果'!N33</f>
        <v>0</v>
      </c>
      <c r="F124" s="130" t="s">
        <v>42</v>
      </c>
      <c r="G124" s="131">
        <f>'予選リーグ日程・結果'!L33</f>
        <v>16</v>
      </c>
      <c r="H124" s="129"/>
      <c r="I124" s="130"/>
      <c r="J124" s="131"/>
      <c r="K124" s="129">
        <f>IF(J126="","",J126)</f>
        <v>0</v>
      </c>
      <c r="L124" s="130" t="s">
        <v>42</v>
      </c>
      <c r="M124" s="131">
        <f>IF(H126="","",H126)</f>
        <v>11</v>
      </c>
      <c r="N124" s="214">
        <f>COUNTIF(B125:M125,"○")</f>
        <v>0</v>
      </c>
      <c r="O124" s="222">
        <f>COUNTIF(B125:M125,"●")</f>
        <v>3</v>
      </c>
      <c r="P124" s="203">
        <f>COUNTIF(B125:M125,"△")</f>
        <v>0</v>
      </c>
      <c r="Q124" s="224">
        <f>N124*3+P124*1</f>
        <v>0</v>
      </c>
      <c r="R124" s="230">
        <f>RANK(Q124,Q120:Q127)</f>
        <v>4</v>
      </c>
      <c r="S124" s="226">
        <f>B124+E124+H124+K124</f>
        <v>1</v>
      </c>
      <c r="T124" s="218">
        <f>D124+G124+J124+M124</f>
        <v>30</v>
      </c>
      <c r="U124" s="220">
        <f>S124-T124</f>
        <v>-29</v>
      </c>
      <c r="V124" s="232">
        <v>4</v>
      </c>
      <c r="W124" s="114"/>
      <c r="X124" s="114"/>
      <c r="Y124" s="114"/>
    </row>
    <row r="125" spans="1:25" ht="15.75" customHeight="1">
      <c r="A125" s="200"/>
      <c r="B125" s="132"/>
      <c r="C125" s="133" t="str">
        <f>IF(B124="","未入力",IF(B124=D124,"△",IF(B124&gt;D124,"○","●")))</f>
        <v>●</v>
      </c>
      <c r="D125" s="134"/>
      <c r="E125" s="132"/>
      <c r="F125" s="133" t="str">
        <f>IF(E124="","未入力",IF(E124=G124,"△",IF(E124&gt;G124,"○","●")))</f>
        <v>●</v>
      </c>
      <c r="G125" s="134"/>
      <c r="H125" s="132"/>
      <c r="I125" s="133"/>
      <c r="J125" s="134"/>
      <c r="K125" s="132"/>
      <c r="L125" s="133" t="str">
        <f>IF(K124="","未入力",IF(K124=M124,"△",IF(K124&gt;M124,"○","●")))</f>
        <v>●</v>
      </c>
      <c r="M125" s="133"/>
      <c r="N125" s="215"/>
      <c r="O125" s="223"/>
      <c r="P125" s="204"/>
      <c r="Q125" s="225"/>
      <c r="R125" s="231"/>
      <c r="S125" s="227"/>
      <c r="T125" s="219"/>
      <c r="U125" s="221"/>
      <c r="V125" s="233"/>
      <c r="W125" s="114"/>
      <c r="X125" s="114"/>
      <c r="Y125" s="114"/>
    </row>
    <row r="126" spans="1:25" ht="15.75" customHeight="1">
      <c r="A126" s="199" t="str">
        <f>'予選リーグ組み合わせ'!I10</f>
        <v>敷戸</v>
      </c>
      <c r="B126" s="129">
        <f>'予選リーグ日程・結果'!N37</f>
        <v>5</v>
      </c>
      <c r="C126" s="130" t="s">
        <v>42</v>
      </c>
      <c r="D126" s="131">
        <f>'予選リーグ日程・結果'!L37</f>
        <v>2</v>
      </c>
      <c r="E126" s="129">
        <f>'予選リーグ日程・結果'!N35</f>
        <v>0</v>
      </c>
      <c r="F126" s="130" t="s">
        <v>42</v>
      </c>
      <c r="G126" s="131">
        <f>'予選リーグ日程・結果'!L35</f>
        <v>1</v>
      </c>
      <c r="H126" s="129">
        <f>'予選リーグ日程・結果'!N31</f>
        <v>11</v>
      </c>
      <c r="I126" s="130" t="s">
        <v>42</v>
      </c>
      <c r="J126" s="131">
        <f>'予選リーグ日程・結果'!L31</f>
        <v>0</v>
      </c>
      <c r="K126" s="129"/>
      <c r="L126" s="130"/>
      <c r="M126" s="130"/>
      <c r="N126" s="214">
        <f>COUNTIF(B127:M127,"○")</f>
        <v>2</v>
      </c>
      <c r="O126" s="222">
        <f>COUNTIF(B127:M127,"●")</f>
        <v>1</v>
      </c>
      <c r="P126" s="203">
        <f>COUNTIF(B127:M127,"△")</f>
        <v>0</v>
      </c>
      <c r="Q126" s="224">
        <f>N126*3+P126*1</f>
        <v>6</v>
      </c>
      <c r="R126" s="230">
        <f>RANK(Q126,Q120:Q127)</f>
        <v>2</v>
      </c>
      <c r="S126" s="226">
        <f>B126+E126+H126+K126</f>
        <v>16</v>
      </c>
      <c r="T126" s="218">
        <f>D126+G126+J126+M126</f>
        <v>3</v>
      </c>
      <c r="U126" s="220">
        <f>S126-T126</f>
        <v>13</v>
      </c>
      <c r="V126" s="232">
        <v>2</v>
      </c>
      <c r="W126" s="114"/>
      <c r="X126" s="114"/>
      <c r="Y126" s="114"/>
    </row>
    <row r="127" spans="1:25" ht="15.75" customHeight="1">
      <c r="A127" s="200"/>
      <c r="B127" s="132"/>
      <c r="C127" s="133" t="str">
        <f>IF(B126="","未入力",IF(B126=D126,"△",IF(B126&gt;D126,"○","●")))</f>
        <v>○</v>
      </c>
      <c r="D127" s="134"/>
      <c r="E127" s="132"/>
      <c r="F127" s="133" t="str">
        <f>IF(E126="","未入力",IF(E126=G126,"△",IF(E126&gt;G126,"○","●")))</f>
        <v>●</v>
      </c>
      <c r="G127" s="134"/>
      <c r="H127" s="132"/>
      <c r="I127" s="133" t="str">
        <f>IF(H126="","未入力",IF(H126=J126,"△",IF(H126&gt;J126,"○","●")))</f>
        <v>○</v>
      </c>
      <c r="J127" s="134"/>
      <c r="K127" s="132"/>
      <c r="L127" s="133"/>
      <c r="M127" s="133"/>
      <c r="N127" s="215"/>
      <c r="O127" s="223"/>
      <c r="P127" s="204"/>
      <c r="Q127" s="225"/>
      <c r="R127" s="231"/>
      <c r="S127" s="227"/>
      <c r="T127" s="219"/>
      <c r="U127" s="221"/>
      <c r="V127" s="233"/>
      <c r="W127" s="114"/>
      <c r="X127" s="114"/>
      <c r="Y127" s="114"/>
    </row>
    <row r="128" spans="1:25" ht="15.75" customHeight="1">
      <c r="A128" s="120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14"/>
      <c r="X128" s="114"/>
      <c r="Y128" s="114"/>
    </row>
    <row r="129" spans="1:25" ht="15.75" customHeight="1">
      <c r="A129" s="140" t="s">
        <v>59</v>
      </c>
      <c r="B129" s="141"/>
      <c r="C129" s="141" t="str">
        <f>'予選リーグ組み合わせ'!D12</f>
        <v>七瀬川グラウンド　川側</v>
      </c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4"/>
      <c r="X129" s="114"/>
      <c r="Y129" s="114"/>
    </row>
    <row r="130" spans="1:25" ht="19.5" customHeight="1">
      <c r="A130" s="128" t="s">
        <v>33</v>
      </c>
      <c r="B130" s="211" t="str">
        <f>A131</f>
        <v>カティオーラU12A</v>
      </c>
      <c r="C130" s="212"/>
      <c r="D130" s="213"/>
      <c r="E130" s="211" t="str">
        <f>A133</f>
        <v>明治</v>
      </c>
      <c r="F130" s="212"/>
      <c r="G130" s="213"/>
      <c r="H130" s="211" t="str">
        <f>A135</f>
        <v>NFC</v>
      </c>
      <c r="I130" s="212"/>
      <c r="J130" s="213"/>
      <c r="K130" s="211" t="str">
        <f>A137</f>
        <v>挟間</v>
      </c>
      <c r="L130" s="212"/>
      <c r="M130" s="212"/>
      <c r="N130" s="137" t="s">
        <v>34</v>
      </c>
      <c r="O130" s="138" t="s">
        <v>35</v>
      </c>
      <c r="P130" s="139" t="s">
        <v>41</v>
      </c>
      <c r="Q130" s="124" t="s">
        <v>36</v>
      </c>
      <c r="R130" s="135" t="s">
        <v>47</v>
      </c>
      <c r="S130" s="123" t="s">
        <v>37</v>
      </c>
      <c r="T130" s="112" t="s">
        <v>38</v>
      </c>
      <c r="U130" s="122" t="s">
        <v>39</v>
      </c>
      <c r="V130" s="136" t="s">
        <v>40</v>
      </c>
      <c r="W130" s="149"/>
      <c r="X130" s="149"/>
      <c r="Y130" s="114"/>
    </row>
    <row r="131" spans="1:25" ht="15.75" customHeight="1">
      <c r="A131" s="201" t="str">
        <f>'予選リーグ組み合わせ'!E15</f>
        <v>カティオーラU12A</v>
      </c>
      <c r="B131" s="184"/>
      <c r="C131" s="185"/>
      <c r="D131" s="186"/>
      <c r="E131" s="184">
        <f>IF(D133="","",D133)</f>
        <v>1</v>
      </c>
      <c r="F131" s="185" t="s">
        <v>42</v>
      </c>
      <c r="G131" s="186">
        <f>IF(B133="","",B133)</f>
        <v>1</v>
      </c>
      <c r="H131" s="184">
        <f>IF(D135="","",D135)</f>
        <v>5</v>
      </c>
      <c r="I131" s="185" t="s">
        <v>42</v>
      </c>
      <c r="J131" s="186">
        <f>IF(B135="","",B135)</f>
        <v>0</v>
      </c>
      <c r="K131" s="184">
        <f>IF(D137="","",D137)</f>
        <v>4</v>
      </c>
      <c r="L131" s="185" t="s">
        <v>42</v>
      </c>
      <c r="M131" s="186">
        <f>IF(B137="","",B137)</f>
        <v>1</v>
      </c>
      <c r="N131" s="216">
        <f>COUNTIF(B132:M132,"○")</f>
        <v>2</v>
      </c>
      <c r="O131" s="205">
        <f>COUNTIF(B132:M132,"●")</f>
        <v>0</v>
      </c>
      <c r="P131" s="209">
        <f>COUNTIF(B132:M132,"△")</f>
        <v>1</v>
      </c>
      <c r="Q131" s="207">
        <f>N131*3+P131*1</f>
        <v>7</v>
      </c>
      <c r="R131" s="240">
        <f>RANK(Q131,Q131:Q138)</f>
        <v>1</v>
      </c>
      <c r="S131" s="228">
        <f>B131+E131+H131+K131</f>
        <v>10</v>
      </c>
      <c r="T131" s="238">
        <f>D131+G131+J131+M131</f>
        <v>2</v>
      </c>
      <c r="U131" s="236">
        <f>S131-T131</f>
        <v>8</v>
      </c>
      <c r="V131" s="234">
        <v>1</v>
      </c>
      <c r="W131" s="150"/>
      <c r="X131" s="149"/>
      <c r="Y131" s="114"/>
    </row>
    <row r="132" spans="1:25" ht="15.75" customHeight="1">
      <c r="A132" s="202"/>
      <c r="B132" s="187"/>
      <c r="C132" s="188"/>
      <c r="D132" s="189"/>
      <c r="E132" s="187"/>
      <c r="F132" s="188" t="str">
        <f>IF(E131="","未入力",IF(E131=G131,"△",IF(E131&gt;G131,"○","●")))</f>
        <v>△</v>
      </c>
      <c r="G132" s="189"/>
      <c r="H132" s="187"/>
      <c r="I132" s="188" t="str">
        <f>IF(H131="","未入力",IF(H131=J131,"△",IF(H131&gt;J131,"○","●")))</f>
        <v>○</v>
      </c>
      <c r="J132" s="189"/>
      <c r="K132" s="187"/>
      <c r="L132" s="188" t="str">
        <f>IF(K131="","未入力",IF(K131=M131,"△",IF(K131&gt;M131,"○","●")))</f>
        <v>○</v>
      </c>
      <c r="M132" s="188"/>
      <c r="N132" s="217"/>
      <c r="O132" s="206"/>
      <c r="P132" s="210"/>
      <c r="Q132" s="208"/>
      <c r="R132" s="241"/>
      <c r="S132" s="229"/>
      <c r="T132" s="239"/>
      <c r="U132" s="237"/>
      <c r="V132" s="235"/>
      <c r="W132" s="150"/>
      <c r="X132" s="149"/>
      <c r="Y132" s="114"/>
    </row>
    <row r="133" spans="1:25" ht="15.75" customHeight="1">
      <c r="A133" s="199" t="str">
        <f>'予選リーグ組み合わせ'!E16</f>
        <v>明治</v>
      </c>
      <c r="B133" s="129">
        <f>'予選リーグ日程・結果'!N46</f>
        <v>1</v>
      </c>
      <c r="C133" s="130" t="s">
        <v>42</v>
      </c>
      <c r="D133" s="131">
        <f>'予選リーグ日程・結果'!L46</f>
        <v>1</v>
      </c>
      <c r="E133" s="129"/>
      <c r="F133" s="130"/>
      <c r="G133" s="131"/>
      <c r="H133" s="129">
        <f>IF(G135="","",G135)</f>
        <v>6</v>
      </c>
      <c r="I133" s="130" t="s">
        <v>42</v>
      </c>
      <c r="J133" s="131">
        <f>IF(E135="","",E135)</f>
        <v>0</v>
      </c>
      <c r="K133" s="129">
        <f>IF(G137="","",G137)</f>
        <v>0</v>
      </c>
      <c r="L133" s="130" t="s">
        <v>42</v>
      </c>
      <c r="M133" s="131">
        <f>IF(E137="","",E137)</f>
        <v>0</v>
      </c>
      <c r="N133" s="214">
        <f>COUNTIF(B134:M134,"○")</f>
        <v>1</v>
      </c>
      <c r="O133" s="222">
        <f>COUNTIF(B134:M134,"●")</f>
        <v>0</v>
      </c>
      <c r="P133" s="203">
        <f>COUNTIF(B134:M134,"△")</f>
        <v>2</v>
      </c>
      <c r="Q133" s="224">
        <f>N133*3+P133*1</f>
        <v>5</v>
      </c>
      <c r="R133" s="230">
        <f>RANK(Q133,Q131:Q138)</f>
        <v>2</v>
      </c>
      <c r="S133" s="226">
        <f>B133+E133+H133+K133</f>
        <v>7</v>
      </c>
      <c r="T133" s="218">
        <f>D133+G133+J133+M133</f>
        <v>1</v>
      </c>
      <c r="U133" s="220">
        <f>S133-T133</f>
        <v>6</v>
      </c>
      <c r="V133" s="232">
        <v>2</v>
      </c>
      <c r="W133" s="150"/>
      <c r="X133" s="149"/>
      <c r="Y133" s="114"/>
    </row>
    <row r="134" spans="1:25" ht="15.75" customHeight="1">
      <c r="A134" s="200"/>
      <c r="B134" s="132"/>
      <c r="C134" s="133" t="str">
        <f>IF(B133="","未入力",IF(B133=D133,"△",IF(B133&gt;D133,"○","●")))</f>
        <v>△</v>
      </c>
      <c r="D134" s="134"/>
      <c r="E134" s="132"/>
      <c r="F134" s="133"/>
      <c r="G134" s="134"/>
      <c r="H134" s="132"/>
      <c r="I134" s="133" t="str">
        <f>IF(H133="","未入力",IF(H133=J133,"△",IF(H133&gt;J133,"○","●")))</f>
        <v>○</v>
      </c>
      <c r="J134" s="134"/>
      <c r="K134" s="132"/>
      <c r="L134" s="133" t="str">
        <f>IF(K133="","未入力",IF(K133=M133,"△",IF(K133&gt;M133,"○","●")))</f>
        <v>△</v>
      </c>
      <c r="M134" s="133"/>
      <c r="N134" s="215"/>
      <c r="O134" s="223"/>
      <c r="P134" s="204"/>
      <c r="Q134" s="225"/>
      <c r="R134" s="231"/>
      <c r="S134" s="227"/>
      <c r="T134" s="219"/>
      <c r="U134" s="221"/>
      <c r="V134" s="233"/>
      <c r="W134" s="149"/>
      <c r="X134" s="149"/>
      <c r="Y134" s="114"/>
    </row>
    <row r="135" spans="1:25" ht="15.75" customHeight="1">
      <c r="A135" s="199" t="str">
        <f>'予選リーグ組み合わせ'!E17</f>
        <v>NFC</v>
      </c>
      <c r="B135" s="129">
        <f>'予選リーグ日程・結果'!N48</f>
        <v>0</v>
      </c>
      <c r="C135" s="130" t="s">
        <v>42</v>
      </c>
      <c r="D135" s="131">
        <f>'予選リーグ日程・結果'!L48</f>
        <v>5</v>
      </c>
      <c r="E135" s="129">
        <f>'予選リーグ日程・結果'!N52</f>
        <v>0</v>
      </c>
      <c r="F135" s="130" t="s">
        <v>42</v>
      </c>
      <c r="G135" s="131">
        <f>'予選リーグ日程・結果'!L52</f>
        <v>6</v>
      </c>
      <c r="H135" s="129"/>
      <c r="I135" s="130"/>
      <c r="J135" s="131"/>
      <c r="K135" s="129">
        <f>IF(J137="","",J137)</f>
        <v>0</v>
      </c>
      <c r="L135" s="130" t="s">
        <v>42</v>
      </c>
      <c r="M135" s="131">
        <f>IF(H137="","",H137)</f>
        <v>9</v>
      </c>
      <c r="N135" s="214">
        <f>COUNTIF(B136:M136,"○")</f>
        <v>0</v>
      </c>
      <c r="O135" s="222">
        <f>COUNTIF(B136:M136,"●")</f>
        <v>3</v>
      </c>
      <c r="P135" s="203">
        <f>COUNTIF(B136:M136,"△")</f>
        <v>0</v>
      </c>
      <c r="Q135" s="224">
        <f>N135*3+P135*1</f>
        <v>0</v>
      </c>
      <c r="R135" s="230">
        <f>RANK(Q135,Q131:Q138)</f>
        <v>4</v>
      </c>
      <c r="S135" s="226">
        <f>B135+E135+H135+K135</f>
        <v>0</v>
      </c>
      <c r="T135" s="218">
        <f>D135+G135+J135+M135</f>
        <v>20</v>
      </c>
      <c r="U135" s="220">
        <f>S135-T135</f>
        <v>-20</v>
      </c>
      <c r="V135" s="232">
        <v>4</v>
      </c>
      <c r="W135" s="149"/>
      <c r="X135" s="149"/>
      <c r="Y135" s="114"/>
    </row>
    <row r="136" spans="1:25" ht="15.75" customHeight="1">
      <c r="A136" s="200"/>
      <c r="B136" s="132"/>
      <c r="C136" s="133" t="str">
        <f>IF(B135="","未入力",IF(B135=D135,"△",IF(B135&gt;D135,"○","●")))</f>
        <v>●</v>
      </c>
      <c r="D136" s="134"/>
      <c r="E136" s="132"/>
      <c r="F136" s="133" t="str">
        <f>IF(E135="","未入力",IF(E135=G135,"△",IF(E135&gt;G135,"○","●")))</f>
        <v>●</v>
      </c>
      <c r="G136" s="134"/>
      <c r="H136" s="132"/>
      <c r="I136" s="133"/>
      <c r="J136" s="134"/>
      <c r="K136" s="132"/>
      <c r="L136" s="133" t="str">
        <f>IF(K135="","未入力",IF(K135=M135,"△",IF(K135&gt;M135,"○","●")))</f>
        <v>●</v>
      </c>
      <c r="M136" s="133"/>
      <c r="N136" s="215"/>
      <c r="O136" s="223"/>
      <c r="P136" s="204"/>
      <c r="Q136" s="225"/>
      <c r="R136" s="231"/>
      <c r="S136" s="227"/>
      <c r="T136" s="219"/>
      <c r="U136" s="221"/>
      <c r="V136" s="233"/>
      <c r="W136" s="149"/>
      <c r="X136" s="149"/>
      <c r="Y136" s="114"/>
    </row>
    <row r="137" spans="1:25" ht="15.75" customHeight="1">
      <c r="A137" s="199" t="str">
        <f>'予選リーグ組み合わせ'!E18</f>
        <v>挟間</v>
      </c>
      <c r="B137" s="129">
        <f>'予選リーグ日程・結果'!N56</f>
        <v>1</v>
      </c>
      <c r="C137" s="130" t="s">
        <v>42</v>
      </c>
      <c r="D137" s="131">
        <f>'予選リーグ日程・結果'!L56</f>
        <v>4</v>
      </c>
      <c r="E137" s="129">
        <f>'予選リーグ日程・結果'!N54</f>
        <v>0</v>
      </c>
      <c r="F137" s="130" t="s">
        <v>42</v>
      </c>
      <c r="G137" s="131">
        <f>'予選リーグ日程・結果'!L54</f>
        <v>0</v>
      </c>
      <c r="H137" s="129">
        <f>'予選リーグ日程・結果'!N50</f>
        <v>9</v>
      </c>
      <c r="I137" s="130" t="s">
        <v>42</v>
      </c>
      <c r="J137" s="131">
        <f>'予選リーグ日程・結果'!L50</f>
        <v>0</v>
      </c>
      <c r="K137" s="129"/>
      <c r="L137" s="130"/>
      <c r="M137" s="130"/>
      <c r="N137" s="214">
        <f>COUNTIF(B138:M138,"○")</f>
        <v>1</v>
      </c>
      <c r="O137" s="222">
        <f>COUNTIF(B138:M138,"●")</f>
        <v>1</v>
      </c>
      <c r="P137" s="203">
        <f>COUNTIF(B138:M138,"△")</f>
        <v>1</v>
      </c>
      <c r="Q137" s="224">
        <f>N137*3+P137*1</f>
        <v>4</v>
      </c>
      <c r="R137" s="230">
        <f>RANK(Q137,Q131:Q138)</f>
        <v>3</v>
      </c>
      <c r="S137" s="226">
        <f>B137+E137+H137+K137</f>
        <v>10</v>
      </c>
      <c r="T137" s="218">
        <f>D137+G137+J137+M137</f>
        <v>4</v>
      </c>
      <c r="U137" s="220">
        <f>S137-T137</f>
        <v>6</v>
      </c>
      <c r="V137" s="232">
        <v>3</v>
      </c>
      <c r="W137" s="149"/>
      <c r="X137" s="149"/>
      <c r="Y137" s="114"/>
    </row>
    <row r="138" spans="1:25" ht="15.75" customHeight="1">
      <c r="A138" s="200"/>
      <c r="B138" s="132"/>
      <c r="C138" s="133" t="str">
        <f>IF(B137="","未入力",IF(B137=D137,"△",IF(B137&gt;D137,"○","●")))</f>
        <v>●</v>
      </c>
      <c r="D138" s="134"/>
      <c r="E138" s="132"/>
      <c r="F138" s="133" t="str">
        <f>IF(E137="","未入力",IF(E137=G137,"△",IF(E137&gt;G137,"○","●")))</f>
        <v>△</v>
      </c>
      <c r="G138" s="134"/>
      <c r="H138" s="132"/>
      <c r="I138" s="133" t="str">
        <f>IF(H137="","未入力",IF(H137=J137,"△",IF(H137&gt;J137,"○","●")))</f>
        <v>○</v>
      </c>
      <c r="J138" s="134"/>
      <c r="K138" s="132"/>
      <c r="L138" s="133"/>
      <c r="M138" s="133"/>
      <c r="N138" s="215"/>
      <c r="O138" s="223"/>
      <c r="P138" s="204"/>
      <c r="Q138" s="225"/>
      <c r="R138" s="231"/>
      <c r="S138" s="227"/>
      <c r="T138" s="219"/>
      <c r="U138" s="221"/>
      <c r="V138" s="233"/>
      <c r="W138" s="149"/>
      <c r="X138" s="149"/>
      <c r="Y138" s="114"/>
    </row>
    <row r="139" spans="1:25" ht="21">
      <c r="A139" s="127" t="s">
        <v>1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49"/>
      <c r="X139" s="149"/>
      <c r="Y139" s="114"/>
    </row>
    <row r="140" spans="1:25" ht="21">
      <c r="A140" s="127" t="s">
        <v>32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49"/>
      <c r="X140" s="149"/>
      <c r="Y140" s="114"/>
    </row>
    <row r="141" spans="1:25" ht="15.75" customHeight="1">
      <c r="A141" s="116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49"/>
      <c r="X141" s="149"/>
      <c r="Y141" s="114"/>
    </row>
    <row r="142" spans="1:25" ht="15.75" customHeight="1">
      <c r="A142" s="140" t="s">
        <v>60</v>
      </c>
      <c r="B142" s="141"/>
      <c r="C142" s="141" t="str">
        <f>'予選リーグ組み合わせ'!D4</f>
        <v>西部グラウンド　下</v>
      </c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49"/>
      <c r="X142" s="149"/>
      <c r="Y142" s="114"/>
    </row>
    <row r="143" spans="1:25" ht="19.5" customHeight="1">
      <c r="A143" s="128" t="s">
        <v>33</v>
      </c>
      <c r="B143" s="211" t="str">
        <f>A144</f>
        <v>戸次</v>
      </c>
      <c r="C143" s="212"/>
      <c r="D143" s="213"/>
      <c r="E143" s="211" t="str">
        <f>A146</f>
        <v>アティオス</v>
      </c>
      <c r="F143" s="212"/>
      <c r="G143" s="213"/>
      <c r="H143" s="211" t="str">
        <f>A148</f>
        <v>田尻</v>
      </c>
      <c r="I143" s="212"/>
      <c r="J143" s="213"/>
      <c r="K143" s="211" t="str">
        <f>A150</f>
        <v>横瀬</v>
      </c>
      <c r="L143" s="212"/>
      <c r="M143" s="212"/>
      <c r="N143" s="137" t="s">
        <v>34</v>
      </c>
      <c r="O143" s="138" t="s">
        <v>35</v>
      </c>
      <c r="P143" s="139" t="s">
        <v>41</v>
      </c>
      <c r="Q143" s="124" t="s">
        <v>36</v>
      </c>
      <c r="R143" s="135" t="s">
        <v>47</v>
      </c>
      <c r="S143" s="123" t="s">
        <v>37</v>
      </c>
      <c r="T143" s="112" t="s">
        <v>38</v>
      </c>
      <c r="U143" s="122" t="s">
        <v>39</v>
      </c>
      <c r="V143" s="136" t="s">
        <v>40</v>
      </c>
      <c r="W143" s="149"/>
      <c r="X143" s="149"/>
      <c r="Y143" s="114"/>
    </row>
    <row r="144" spans="1:25" ht="15.75" customHeight="1">
      <c r="A144" s="199" t="str">
        <f>'予選リーグ組み合わせ'!D7</f>
        <v>戸次</v>
      </c>
      <c r="B144" s="129"/>
      <c r="C144" s="130"/>
      <c r="D144" s="131"/>
      <c r="E144" s="129">
        <f>IF(D146="","",D146)</f>
        <v>2</v>
      </c>
      <c r="F144" s="130" t="s">
        <v>42</v>
      </c>
      <c r="G144" s="131">
        <f>IF(B146="","",B146)</f>
        <v>1</v>
      </c>
      <c r="H144" s="129">
        <f>IF(D148="","",D148)</f>
        <v>0</v>
      </c>
      <c r="I144" s="130" t="s">
        <v>42</v>
      </c>
      <c r="J144" s="131">
        <f>IF(B148="","",B148)</f>
        <v>2</v>
      </c>
      <c r="K144" s="129">
        <f>IF(D150="","",D150)</f>
        <v>4</v>
      </c>
      <c r="L144" s="130" t="s">
        <v>42</v>
      </c>
      <c r="M144" s="131">
        <f>IF(B150="","",B150)</f>
        <v>1</v>
      </c>
      <c r="N144" s="214">
        <f>COUNTIF(B145:M145,"○")</f>
        <v>2</v>
      </c>
      <c r="O144" s="222">
        <f>COUNTIF(B145:M145,"●")</f>
        <v>1</v>
      </c>
      <c r="P144" s="203">
        <f>COUNTIF(B145:M145,"△")</f>
        <v>0</v>
      </c>
      <c r="Q144" s="224">
        <f>N144*3+P144*1</f>
        <v>6</v>
      </c>
      <c r="R144" s="230">
        <f>RANK(Q144,Q144:Q151)</f>
        <v>2</v>
      </c>
      <c r="S144" s="226">
        <f>B144+E144+H144+K144</f>
        <v>6</v>
      </c>
      <c r="T144" s="218">
        <f>D144+G144+J144+M144</f>
        <v>4</v>
      </c>
      <c r="U144" s="220">
        <f>S144-T144</f>
        <v>2</v>
      </c>
      <c r="V144" s="232">
        <v>2</v>
      </c>
      <c r="W144" s="150"/>
      <c r="X144" s="149"/>
      <c r="Y144" s="114"/>
    </row>
    <row r="145" spans="1:25" ht="15.75" customHeight="1">
      <c r="A145" s="200"/>
      <c r="B145" s="132"/>
      <c r="C145" s="133"/>
      <c r="D145" s="134"/>
      <c r="E145" s="132"/>
      <c r="F145" s="133" t="str">
        <f>IF(E144="","未入力",IF(E144=G144,"△",IF(E144&gt;G144,"○","●")))</f>
        <v>○</v>
      </c>
      <c r="G145" s="134"/>
      <c r="H145" s="132"/>
      <c r="I145" s="133" t="str">
        <f>IF(H144="","未入力",IF(H144=J144,"△",IF(H144&gt;J144,"○","●")))</f>
        <v>●</v>
      </c>
      <c r="J145" s="134"/>
      <c r="K145" s="132"/>
      <c r="L145" s="133" t="str">
        <f>IF(K144="","未入力",IF(K144=M144,"△",IF(K144&gt;M144,"○","●")))</f>
        <v>○</v>
      </c>
      <c r="M145" s="133"/>
      <c r="N145" s="215"/>
      <c r="O145" s="223"/>
      <c r="P145" s="204"/>
      <c r="Q145" s="225"/>
      <c r="R145" s="231"/>
      <c r="S145" s="227"/>
      <c r="T145" s="219"/>
      <c r="U145" s="221"/>
      <c r="V145" s="233"/>
      <c r="W145" s="150"/>
      <c r="X145" s="149"/>
      <c r="Y145" s="114"/>
    </row>
    <row r="146" spans="1:25" ht="15.75" customHeight="1">
      <c r="A146" s="199" t="str">
        <f>'予選リーグ組み合わせ'!D8</f>
        <v>アティオス</v>
      </c>
      <c r="B146" s="129">
        <f>'予選リーグ日程・結果'!N7</f>
        <v>1</v>
      </c>
      <c r="C146" s="130" t="s">
        <v>42</v>
      </c>
      <c r="D146" s="131">
        <f>'予選リーグ日程・結果'!L7</f>
        <v>2</v>
      </c>
      <c r="E146" s="129"/>
      <c r="F146" s="130"/>
      <c r="G146" s="131"/>
      <c r="H146" s="129">
        <f>IF(G148="","",G148)</f>
        <v>1</v>
      </c>
      <c r="I146" s="130" t="s">
        <v>42</v>
      </c>
      <c r="J146" s="131">
        <f>IF(E148="","",E148)</f>
        <v>4</v>
      </c>
      <c r="K146" s="129">
        <f>IF(G150="","",G150)</f>
        <v>3</v>
      </c>
      <c r="L146" s="130" t="s">
        <v>42</v>
      </c>
      <c r="M146" s="131">
        <f>IF(E150="","",E150)</f>
        <v>1</v>
      </c>
      <c r="N146" s="214">
        <f>COUNTIF(B147:M147,"○")</f>
        <v>1</v>
      </c>
      <c r="O146" s="222">
        <f>COUNTIF(B147:M147,"●")</f>
        <v>2</v>
      </c>
      <c r="P146" s="203">
        <f>COUNTIF(B147:M147,"△")</f>
        <v>0</v>
      </c>
      <c r="Q146" s="224">
        <f>N146*3+P146*1</f>
        <v>3</v>
      </c>
      <c r="R146" s="230">
        <f>RANK(Q146,Q144:Q151)</f>
        <v>3</v>
      </c>
      <c r="S146" s="226">
        <f>B146+E146+H146+K146</f>
        <v>5</v>
      </c>
      <c r="T146" s="218">
        <f>D146+G146+J146+M146</f>
        <v>7</v>
      </c>
      <c r="U146" s="220">
        <f>S146-T146</f>
        <v>-2</v>
      </c>
      <c r="V146" s="232">
        <v>3</v>
      </c>
      <c r="W146" s="150"/>
      <c r="X146" s="149"/>
      <c r="Y146" s="114"/>
    </row>
    <row r="147" spans="1:25" ht="15.75" customHeight="1">
      <c r="A147" s="200"/>
      <c r="B147" s="132"/>
      <c r="C147" s="133" t="str">
        <f>IF(B146="","未入力",IF(B146=D146,"△",IF(B146&gt;D146,"○","●")))</f>
        <v>●</v>
      </c>
      <c r="D147" s="134"/>
      <c r="E147" s="132"/>
      <c r="F147" s="133"/>
      <c r="G147" s="134"/>
      <c r="H147" s="132"/>
      <c r="I147" s="133" t="str">
        <f>IF(H146="","未入力",IF(H146=J146,"△",IF(H146&gt;J146,"○","●")))</f>
        <v>●</v>
      </c>
      <c r="J147" s="134"/>
      <c r="K147" s="132"/>
      <c r="L147" s="133" t="str">
        <f>IF(K146="","未入力",IF(K146=M146,"△",IF(K146&gt;M146,"○","●")))</f>
        <v>○</v>
      </c>
      <c r="M147" s="133"/>
      <c r="N147" s="215"/>
      <c r="O147" s="223"/>
      <c r="P147" s="204"/>
      <c r="Q147" s="225"/>
      <c r="R147" s="231"/>
      <c r="S147" s="227"/>
      <c r="T147" s="219"/>
      <c r="U147" s="221"/>
      <c r="V147" s="233"/>
      <c r="W147" s="149"/>
      <c r="X147" s="149"/>
      <c r="Y147" s="114"/>
    </row>
    <row r="148" spans="1:25" ht="15.75" customHeight="1">
      <c r="A148" s="201" t="str">
        <f>'予選リーグ組み合わせ'!D9</f>
        <v>田尻</v>
      </c>
      <c r="B148" s="184">
        <f>'予選リーグ日程・結果'!N9</f>
        <v>2</v>
      </c>
      <c r="C148" s="185" t="s">
        <v>42</v>
      </c>
      <c r="D148" s="186">
        <f>'予選リーグ日程・結果'!L9</f>
        <v>0</v>
      </c>
      <c r="E148" s="184">
        <f>'予選リーグ日程・結果'!N14</f>
        <v>4</v>
      </c>
      <c r="F148" s="185" t="s">
        <v>42</v>
      </c>
      <c r="G148" s="186">
        <f>'予選リーグ日程・結果'!L14</f>
        <v>1</v>
      </c>
      <c r="H148" s="184"/>
      <c r="I148" s="185"/>
      <c r="J148" s="186"/>
      <c r="K148" s="184">
        <f>IF(J150="","",J150)</f>
        <v>4</v>
      </c>
      <c r="L148" s="185" t="s">
        <v>42</v>
      </c>
      <c r="M148" s="186">
        <f>IF(H150="","",H150)</f>
        <v>0</v>
      </c>
      <c r="N148" s="216">
        <f>COUNTIF(B149:M149,"○")</f>
        <v>3</v>
      </c>
      <c r="O148" s="205">
        <f>COUNTIF(B149:M149,"●")</f>
        <v>0</v>
      </c>
      <c r="P148" s="209">
        <f>COUNTIF(B149:M149,"△")</f>
        <v>0</v>
      </c>
      <c r="Q148" s="207">
        <f>N148*3+P148*1</f>
        <v>9</v>
      </c>
      <c r="R148" s="240">
        <f>RANK(Q148,Q144:Q151)</f>
        <v>1</v>
      </c>
      <c r="S148" s="228">
        <f>B148+E148+H148+K148</f>
        <v>10</v>
      </c>
      <c r="T148" s="238">
        <f>D148+G148+J148+M148</f>
        <v>1</v>
      </c>
      <c r="U148" s="236">
        <f>S148-T148</f>
        <v>9</v>
      </c>
      <c r="V148" s="234">
        <v>1</v>
      </c>
      <c r="W148" s="149"/>
      <c r="X148" s="149"/>
      <c r="Y148" s="114"/>
    </row>
    <row r="149" spans="1:25" ht="15.75" customHeight="1">
      <c r="A149" s="202"/>
      <c r="B149" s="187"/>
      <c r="C149" s="188" t="str">
        <f>IF(B148="","未入力",IF(B148=D148,"△",IF(B148&gt;D148,"○","●")))</f>
        <v>○</v>
      </c>
      <c r="D149" s="189"/>
      <c r="E149" s="187"/>
      <c r="F149" s="188" t="str">
        <f>IF(E148="","未入力",IF(E148=G148,"△",IF(E148&gt;G148,"○","●")))</f>
        <v>○</v>
      </c>
      <c r="G149" s="189"/>
      <c r="H149" s="187"/>
      <c r="I149" s="188"/>
      <c r="J149" s="189"/>
      <c r="K149" s="187"/>
      <c r="L149" s="188" t="str">
        <f>IF(K148="","未入力",IF(K148=M148,"△",IF(K148&gt;M148,"○","●")))</f>
        <v>○</v>
      </c>
      <c r="M149" s="188"/>
      <c r="N149" s="217"/>
      <c r="O149" s="206"/>
      <c r="P149" s="210"/>
      <c r="Q149" s="208"/>
      <c r="R149" s="241"/>
      <c r="S149" s="229"/>
      <c r="T149" s="239"/>
      <c r="U149" s="237"/>
      <c r="V149" s="235"/>
      <c r="W149" s="149"/>
      <c r="X149" s="149"/>
      <c r="Y149" s="114"/>
    </row>
    <row r="150" spans="1:25" ht="15.75" customHeight="1">
      <c r="A150" s="199" t="str">
        <f>'予選リーグ組み合わせ'!D10</f>
        <v>横瀬</v>
      </c>
      <c r="B150" s="129">
        <f>'予選リーグ日程・結果'!N18</f>
        <v>1</v>
      </c>
      <c r="C150" s="130" t="s">
        <v>42</v>
      </c>
      <c r="D150" s="131">
        <f>'予選リーグ日程・結果'!L18</f>
        <v>4</v>
      </c>
      <c r="E150" s="129">
        <f>'予選リーグ日程・結果'!N16</f>
        <v>1</v>
      </c>
      <c r="F150" s="130" t="s">
        <v>42</v>
      </c>
      <c r="G150" s="131">
        <f>'予選リーグ日程・結果'!L16</f>
        <v>3</v>
      </c>
      <c r="H150" s="129">
        <f>'予選リーグ日程・結果'!N11</f>
        <v>0</v>
      </c>
      <c r="I150" s="130" t="s">
        <v>42</v>
      </c>
      <c r="J150" s="131">
        <f>'予選リーグ日程・結果'!L11</f>
        <v>4</v>
      </c>
      <c r="K150" s="129"/>
      <c r="L150" s="130"/>
      <c r="M150" s="130"/>
      <c r="N150" s="214">
        <f>COUNTIF(B151:M151,"○")</f>
        <v>0</v>
      </c>
      <c r="O150" s="222">
        <f>COUNTIF(B151:M151,"●")</f>
        <v>3</v>
      </c>
      <c r="P150" s="203">
        <f>COUNTIF(B151:M151,"△")</f>
        <v>0</v>
      </c>
      <c r="Q150" s="224">
        <f>N150*3+P150*1</f>
        <v>0</v>
      </c>
      <c r="R150" s="230">
        <f>RANK(Q150,Q144:Q151)</f>
        <v>4</v>
      </c>
      <c r="S150" s="226">
        <f>B150+E150+H150+K150</f>
        <v>2</v>
      </c>
      <c r="T150" s="218">
        <f>D150+G150+J150+M150</f>
        <v>11</v>
      </c>
      <c r="U150" s="220">
        <f>S150-T150</f>
        <v>-9</v>
      </c>
      <c r="V150" s="232">
        <v>4</v>
      </c>
      <c r="W150" s="149"/>
      <c r="X150" s="149"/>
      <c r="Y150" s="114"/>
    </row>
    <row r="151" spans="1:25" ht="15.75" customHeight="1">
      <c r="A151" s="200"/>
      <c r="B151" s="132"/>
      <c r="C151" s="133" t="str">
        <f>IF(B150="","未入力",IF(B150=D150,"△",IF(B150&gt;D150,"○","●")))</f>
        <v>●</v>
      </c>
      <c r="D151" s="134"/>
      <c r="E151" s="132"/>
      <c r="F151" s="133" t="str">
        <f>IF(E150="","未入力",IF(E150=G150,"△",IF(E150&gt;G150,"○","●")))</f>
        <v>●</v>
      </c>
      <c r="G151" s="134"/>
      <c r="H151" s="132"/>
      <c r="I151" s="133" t="str">
        <f>IF(H150="","未入力",IF(H150=J150,"△",IF(H150&gt;J150,"○","●")))</f>
        <v>●</v>
      </c>
      <c r="J151" s="134"/>
      <c r="K151" s="132"/>
      <c r="L151" s="133"/>
      <c r="M151" s="133"/>
      <c r="N151" s="215"/>
      <c r="O151" s="223"/>
      <c r="P151" s="204"/>
      <c r="Q151" s="225"/>
      <c r="R151" s="231"/>
      <c r="S151" s="227"/>
      <c r="T151" s="219"/>
      <c r="U151" s="221"/>
      <c r="V151" s="233"/>
      <c r="W151" s="149"/>
      <c r="X151" s="149"/>
      <c r="Y151" s="114"/>
    </row>
    <row r="152" spans="1:25" ht="15.7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49"/>
      <c r="X152" s="149"/>
      <c r="Y152" s="114"/>
    </row>
    <row r="153" spans="1:25" ht="15.75" customHeight="1">
      <c r="A153" s="140" t="s">
        <v>61</v>
      </c>
      <c r="B153" s="141"/>
      <c r="C153" s="141" t="str">
        <f>'予選リーグ組み合わせ'!D4</f>
        <v>西部グラウンド　下</v>
      </c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49"/>
      <c r="X153" s="149"/>
      <c r="Y153" s="114"/>
    </row>
    <row r="154" spans="1:25" ht="19.5" customHeight="1">
      <c r="A154" s="128" t="s">
        <v>33</v>
      </c>
      <c r="B154" s="211" t="str">
        <f>A155</f>
        <v>HOYO大分</v>
      </c>
      <c r="C154" s="212"/>
      <c r="D154" s="213"/>
      <c r="E154" s="211" t="str">
        <f>A157</f>
        <v>豊府</v>
      </c>
      <c r="F154" s="212"/>
      <c r="G154" s="213"/>
      <c r="H154" s="211" t="str">
        <f>A159</f>
        <v>三佐</v>
      </c>
      <c r="I154" s="212"/>
      <c r="J154" s="213"/>
      <c r="K154" s="242"/>
      <c r="L154" s="243"/>
      <c r="M154" s="243"/>
      <c r="N154" s="137" t="s">
        <v>34</v>
      </c>
      <c r="O154" s="138" t="s">
        <v>35</v>
      </c>
      <c r="P154" s="139" t="s">
        <v>41</v>
      </c>
      <c r="Q154" s="124" t="s">
        <v>36</v>
      </c>
      <c r="R154" s="135" t="s">
        <v>47</v>
      </c>
      <c r="S154" s="123" t="s">
        <v>37</v>
      </c>
      <c r="T154" s="112" t="s">
        <v>38</v>
      </c>
      <c r="U154" s="122" t="s">
        <v>39</v>
      </c>
      <c r="V154" s="136" t="s">
        <v>40</v>
      </c>
      <c r="W154" s="149"/>
      <c r="X154" s="149"/>
      <c r="Y154" s="114"/>
    </row>
    <row r="155" spans="1:25" ht="15.75" customHeight="1">
      <c r="A155" s="199" t="str">
        <f>'予選リーグ組み合わせ'!E7</f>
        <v>HOYO大分</v>
      </c>
      <c r="B155" s="129"/>
      <c r="C155" s="130"/>
      <c r="D155" s="131"/>
      <c r="E155" s="129">
        <f>IF(D157="","",D157)</f>
        <v>1</v>
      </c>
      <c r="F155" s="130" t="s">
        <v>18</v>
      </c>
      <c r="G155" s="131">
        <f>IF(B157="","",B157)</f>
        <v>1</v>
      </c>
      <c r="H155" s="129">
        <f>IF(D159="","",D159)</f>
        <v>1</v>
      </c>
      <c r="I155" s="130" t="s">
        <v>18</v>
      </c>
      <c r="J155" s="131">
        <f>IF(B159="","",B159)</f>
        <v>1</v>
      </c>
      <c r="K155" s="143"/>
      <c r="L155" s="144"/>
      <c r="M155" s="145"/>
      <c r="N155" s="214">
        <f>COUNTIF(B156:M156,"○")</f>
        <v>0</v>
      </c>
      <c r="O155" s="222">
        <f>COUNTIF(B156:M156,"●")</f>
        <v>0</v>
      </c>
      <c r="P155" s="203">
        <f>COUNTIF(B156:M156,"△")</f>
        <v>2</v>
      </c>
      <c r="Q155" s="224">
        <f>N155*3+P155*1</f>
        <v>2</v>
      </c>
      <c r="R155" s="230">
        <f>RANK(Q155,Q155:Q162)</f>
        <v>1</v>
      </c>
      <c r="S155" s="226">
        <f>B155+E155+H155+K155</f>
        <v>2</v>
      </c>
      <c r="T155" s="218">
        <f>D155+G155+J155+M155</f>
        <v>2</v>
      </c>
      <c r="U155" s="220">
        <f>S155-T155</f>
        <v>0</v>
      </c>
      <c r="V155" s="232">
        <v>3</v>
      </c>
      <c r="W155" s="150"/>
      <c r="X155" s="149"/>
      <c r="Y155" s="114"/>
    </row>
    <row r="156" spans="1:25" ht="15.75" customHeight="1">
      <c r="A156" s="200"/>
      <c r="B156" s="132"/>
      <c r="C156" s="133"/>
      <c r="D156" s="134"/>
      <c r="E156" s="132"/>
      <c r="F156" s="133" t="str">
        <f>IF(E155="","未入力",IF(E155=G155,"△",IF(E155&gt;G155,"○","●")))</f>
        <v>△</v>
      </c>
      <c r="G156" s="134"/>
      <c r="H156" s="132"/>
      <c r="I156" s="133" t="str">
        <f>IF(H155="","未入力",IF(H155=J155,"△",IF(H155&gt;J155,"○","●")))</f>
        <v>△</v>
      </c>
      <c r="J156" s="134"/>
      <c r="K156" s="146"/>
      <c r="L156" s="147"/>
      <c r="M156" s="147"/>
      <c r="N156" s="215"/>
      <c r="O156" s="223"/>
      <c r="P156" s="204"/>
      <c r="Q156" s="225"/>
      <c r="R156" s="231"/>
      <c r="S156" s="227"/>
      <c r="T156" s="219"/>
      <c r="U156" s="221"/>
      <c r="V156" s="233"/>
      <c r="W156" s="150"/>
      <c r="X156" s="149"/>
      <c r="Y156" s="114"/>
    </row>
    <row r="157" spans="1:25" ht="15.75" customHeight="1">
      <c r="A157" s="201" t="str">
        <f>'予選リーグ組み合わせ'!E8</f>
        <v>豊府</v>
      </c>
      <c r="B157" s="184">
        <f>'予選リーグ日程・結果'!N8</f>
        <v>1</v>
      </c>
      <c r="C157" s="185" t="s">
        <v>18</v>
      </c>
      <c r="D157" s="186">
        <f>'予選リーグ日程・結果'!L8</f>
        <v>1</v>
      </c>
      <c r="E157" s="184"/>
      <c r="F157" s="185"/>
      <c r="G157" s="186"/>
      <c r="H157" s="184">
        <f>IF(G159="","",G159)</f>
        <v>2</v>
      </c>
      <c r="I157" s="185" t="s">
        <v>18</v>
      </c>
      <c r="J157" s="186">
        <f>IF(E159="","",E159)</f>
        <v>2</v>
      </c>
      <c r="K157" s="184"/>
      <c r="L157" s="185"/>
      <c r="M157" s="186"/>
      <c r="N157" s="216">
        <f>COUNTIF(B158:M158,"○")</f>
        <v>0</v>
      </c>
      <c r="O157" s="205">
        <f>COUNTIF(B158:M158,"●")</f>
        <v>0</v>
      </c>
      <c r="P157" s="209">
        <f>COUNTIF(B158:M158,"△")</f>
        <v>2</v>
      </c>
      <c r="Q157" s="207">
        <f>N157*3+P157*1</f>
        <v>2</v>
      </c>
      <c r="R157" s="240">
        <f>RANK(Q157,Q155:Q162)</f>
        <v>1</v>
      </c>
      <c r="S157" s="228">
        <f>B157+E157+H157+K157</f>
        <v>3</v>
      </c>
      <c r="T157" s="238">
        <f>D157+G157+J157+M157</f>
        <v>3</v>
      </c>
      <c r="U157" s="236">
        <f>S157-T157</f>
        <v>0</v>
      </c>
      <c r="V157" s="234">
        <v>1</v>
      </c>
      <c r="W157" s="150"/>
      <c r="X157" s="149"/>
      <c r="Y157" s="114"/>
    </row>
    <row r="158" spans="1:25" ht="15.75" customHeight="1">
      <c r="A158" s="202"/>
      <c r="B158" s="187"/>
      <c r="C158" s="188" t="str">
        <f>IF(B157="","未入力",IF(B157=D157,"△",IF(B157&gt;D157,"○","●")))</f>
        <v>△</v>
      </c>
      <c r="D158" s="189"/>
      <c r="E158" s="187"/>
      <c r="F158" s="188"/>
      <c r="G158" s="189"/>
      <c r="H158" s="187"/>
      <c r="I158" s="188" t="str">
        <f>IF(H157="","未入力",IF(H157=J157,"△",IF(H157&gt;J157,"○","●")))</f>
        <v>△</v>
      </c>
      <c r="J158" s="189"/>
      <c r="K158" s="187"/>
      <c r="L158" s="188"/>
      <c r="M158" s="188"/>
      <c r="N158" s="217"/>
      <c r="O158" s="206"/>
      <c r="P158" s="210"/>
      <c r="Q158" s="208"/>
      <c r="R158" s="241"/>
      <c r="S158" s="229"/>
      <c r="T158" s="239"/>
      <c r="U158" s="237"/>
      <c r="V158" s="235"/>
      <c r="W158" s="149"/>
      <c r="X158" s="149"/>
      <c r="Y158" s="114"/>
    </row>
    <row r="159" spans="1:25" ht="15.75" customHeight="1">
      <c r="A159" s="244" t="str">
        <f>'予選リーグ組み合わせ'!E9</f>
        <v>三佐</v>
      </c>
      <c r="B159" s="190">
        <f>'予選リーグ日程・結果'!N10</f>
        <v>1</v>
      </c>
      <c r="C159" s="191" t="s">
        <v>18</v>
      </c>
      <c r="D159" s="192">
        <f>'予選リーグ日程・結果'!L10</f>
        <v>1</v>
      </c>
      <c r="E159" s="190">
        <f>'予選リーグ日程・結果'!N12</f>
        <v>2</v>
      </c>
      <c r="F159" s="191" t="s">
        <v>18</v>
      </c>
      <c r="G159" s="192">
        <f>'予選リーグ日程・結果'!L12</f>
        <v>2</v>
      </c>
      <c r="H159" s="190"/>
      <c r="I159" s="191"/>
      <c r="J159" s="192"/>
      <c r="K159" s="190"/>
      <c r="L159" s="191"/>
      <c r="M159" s="192"/>
      <c r="N159" s="246">
        <f>COUNTIF(B160:M160,"○")</f>
        <v>0</v>
      </c>
      <c r="O159" s="248">
        <f>COUNTIF(B160:M160,"●")</f>
        <v>0</v>
      </c>
      <c r="P159" s="250">
        <f>COUNTIF(B160:M160,"△")</f>
        <v>2</v>
      </c>
      <c r="Q159" s="252">
        <f>N159*3+P159*1</f>
        <v>2</v>
      </c>
      <c r="R159" s="254">
        <f>RANK(Q159,Q155:Q162)</f>
        <v>1</v>
      </c>
      <c r="S159" s="258">
        <f>B159+E159+H159+K159</f>
        <v>3</v>
      </c>
      <c r="T159" s="260">
        <f>D159+G159+J159+M159</f>
        <v>3</v>
      </c>
      <c r="U159" s="262">
        <f>S159-T159</f>
        <v>0</v>
      </c>
      <c r="V159" s="264">
        <v>2</v>
      </c>
      <c r="W159" s="149"/>
      <c r="X159" s="149"/>
      <c r="Y159" s="114"/>
    </row>
    <row r="160" spans="1:25" ht="15.75" customHeight="1">
      <c r="A160" s="245"/>
      <c r="B160" s="193"/>
      <c r="C160" s="194" t="str">
        <f>IF(B159="","未入力",IF(B159=D159,"△",IF(B159&gt;D159,"○","●")))</f>
        <v>△</v>
      </c>
      <c r="D160" s="195"/>
      <c r="E160" s="193"/>
      <c r="F160" s="194" t="str">
        <f>IF(E159="","未入力",IF(E159=G159,"△",IF(E159&gt;G159,"○","●")))</f>
        <v>△</v>
      </c>
      <c r="G160" s="195"/>
      <c r="H160" s="193"/>
      <c r="I160" s="194"/>
      <c r="J160" s="195"/>
      <c r="K160" s="193"/>
      <c r="L160" s="194"/>
      <c r="M160" s="194"/>
      <c r="N160" s="247"/>
      <c r="O160" s="249"/>
      <c r="P160" s="251"/>
      <c r="Q160" s="253"/>
      <c r="R160" s="255"/>
      <c r="S160" s="259"/>
      <c r="T160" s="261"/>
      <c r="U160" s="263"/>
      <c r="V160" s="265"/>
      <c r="W160" s="149"/>
      <c r="X160" s="149"/>
      <c r="Y160" s="114"/>
    </row>
    <row r="161" spans="1:25" ht="15.75" customHeight="1">
      <c r="A161" s="256"/>
      <c r="B161" s="143"/>
      <c r="C161" s="144"/>
      <c r="D161" s="145"/>
      <c r="E161" s="143"/>
      <c r="F161" s="144"/>
      <c r="G161" s="145"/>
      <c r="H161" s="143"/>
      <c r="I161" s="144"/>
      <c r="J161" s="145"/>
      <c r="K161" s="143"/>
      <c r="L161" s="144"/>
      <c r="M161" s="144"/>
      <c r="N161" s="214"/>
      <c r="O161" s="222"/>
      <c r="P161" s="203"/>
      <c r="Q161" s="224"/>
      <c r="R161" s="230"/>
      <c r="S161" s="226"/>
      <c r="T161" s="218"/>
      <c r="U161" s="220"/>
      <c r="V161" s="232"/>
      <c r="W161" s="149"/>
      <c r="X161" s="149"/>
      <c r="Y161" s="114"/>
    </row>
    <row r="162" spans="1:25" ht="15.75" customHeight="1">
      <c r="A162" s="257"/>
      <c r="B162" s="146"/>
      <c r="C162" s="147"/>
      <c r="D162" s="148"/>
      <c r="E162" s="146"/>
      <c r="F162" s="147"/>
      <c r="G162" s="148"/>
      <c r="H162" s="146"/>
      <c r="I162" s="147"/>
      <c r="J162" s="148"/>
      <c r="K162" s="146"/>
      <c r="L162" s="147"/>
      <c r="M162" s="147"/>
      <c r="N162" s="215"/>
      <c r="O162" s="223"/>
      <c r="P162" s="204"/>
      <c r="Q162" s="225"/>
      <c r="R162" s="231"/>
      <c r="S162" s="227"/>
      <c r="T162" s="219"/>
      <c r="U162" s="221"/>
      <c r="V162" s="233"/>
      <c r="W162" s="149"/>
      <c r="X162" s="149"/>
      <c r="Y162" s="114"/>
    </row>
    <row r="163" spans="1:25" ht="15.75" customHeight="1">
      <c r="A163" s="120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49"/>
      <c r="X163" s="149"/>
      <c r="Y163" s="114"/>
    </row>
    <row r="164" spans="1:25" ht="15.75" customHeight="1">
      <c r="A164" s="140" t="s">
        <v>62</v>
      </c>
      <c r="B164" s="141"/>
      <c r="C164" s="141" t="str">
        <f>'予選リーグ組み合わせ'!H12</f>
        <v>大在東グラウンド　南</v>
      </c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49"/>
      <c r="X164" s="149"/>
      <c r="Y164" s="114"/>
    </row>
    <row r="165" spans="1:25" ht="19.5" customHeight="1">
      <c r="A165" s="128" t="s">
        <v>33</v>
      </c>
      <c r="B165" s="211" t="str">
        <f>A166</f>
        <v>中島荷揚</v>
      </c>
      <c r="C165" s="212"/>
      <c r="D165" s="213"/>
      <c r="E165" s="211" t="str">
        <f>A168</f>
        <v>キングス</v>
      </c>
      <c r="F165" s="212"/>
      <c r="G165" s="213"/>
      <c r="H165" s="211" t="str">
        <f>A170</f>
        <v>カティオーラ高城</v>
      </c>
      <c r="I165" s="212"/>
      <c r="J165" s="213"/>
      <c r="K165" s="242"/>
      <c r="L165" s="243"/>
      <c r="M165" s="243"/>
      <c r="N165" s="137" t="s">
        <v>34</v>
      </c>
      <c r="O165" s="138" t="s">
        <v>35</v>
      </c>
      <c r="P165" s="139" t="s">
        <v>41</v>
      </c>
      <c r="Q165" s="124" t="s">
        <v>36</v>
      </c>
      <c r="R165" s="135" t="s">
        <v>47</v>
      </c>
      <c r="S165" s="123" t="s">
        <v>37</v>
      </c>
      <c r="T165" s="112" t="s">
        <v>38</v>
      </c>
      <c r="U165" s="122" t="s">
        <v>39</v>
      </c>
      <c r="V165" s="136" t="s">
        <v>40</v>
      </c>
      <c r="W165" s="149"/>
      <c r="X165" s="149"/>
      <c r="Y165" s="114"/>
    </row>
    <row r="166" spans="1:25" ht="15.75" customHeight="1">
      <c r="A166" s="201" t="str">
        <f>'予選リーグ組み合わせ'!H15</f>
        <v>中島荷揚</v>
      </c>
      <c r="B166" s="184"/>
      <c r="C166" s="185"/>
      <c r="D166" s="186"/>
      <c r="E166" s="184">
        <f>IF(D168="","",D168)</f>
        <v>1</v>
      </c>
      <c r="F166" s="185" t="s">
        <v>42</v>
      </c>
      <c r="G166" s="186">
        <f>IF(B168="","",B168)</f>
        <v>0</v>
      </c>
      <c r="H166" s="184">
        <f>IF(D170="","",D170)</f>
        <v>3</v>
      </c>
      <c r="I166" s="185" t="s">
        <v>42</v>
      </c>
      <c r="J166" s="186">
        <f>IF(B170="","",B170)</f>
        <v>0</v>
      </c>
      <c r="K166" s="184"/>
      <c r="L166" s="185"/>
      <c r="M166" s="186"/>
      <c r="N166" s="216">
        <f>COUNTIF(B167:M167,"○")</f>
        <v>2</v>
      </c>
      <c r="O166" s="205">
        <f>COUNTIF(B167:M167,"●")</f>
        <v>0</v>
      </c>
      <c r="P166" s="209">
        <f>COUNTIF(B167:M167,"△")</f>
        <v>0</v>
      </c>
      <c r="Q166" s="207">
        <f>N166*3+P166*1</f>
        <v>6</v>
      </c>
      <c r="R166" s="240">
        <f>RANK(Q166,Q166:Q173)</f>
        <v>1</v>
      </c>
      <c r="S166" s="228">
        <f>B166+E166+H166+K166</f>
        <v>4</v>
      </c>
      <c r="T166" s="238">
        <f>D166+G166+J166+M166</f>
        <v>0</v>
      </c>
      <c r="U166" s="236">
        <f>S166-T166</f>
        <v>4</v>
      </c>
      <c r="V166" s="234">
        <v>1</v>
      </c>
      <c r="W166" s="150"/>
      <c r="X166" s="149"/>
      <c r="Y166" s="114"/>
    </row>
    <row r="167" spans="1:25" ht="15.75" customHeight="1">
      <c r="A167" s="202"/>
      <c r="B167" s="187"/>
      <c r="C167" s="188"/>
      <c r="D167" s="189"/>
      <c r="E167" s="187"/>
      <c r="F167" s="188" t="str">
        <f>IF(E166="","未入力",IF(E166=G166,"△",IF(E166&gt;G166,"○","●")))</f>
        <v>○</v>
      </c>
      <c r="G167" s="189"/>
      <c r="H167" s="187"/>
      <c r="I167" s="188" t="str">
        <f>IF(H166="","未入力",IF(H166=J166,"△",IF(H166&gt;J166,"○","●")))</f>
        <v>○</v>
      </c>
      <c r="J167" s="189"/>
      <c r="K167" s="187"/>
      <c r="L167" s="188"/>
      <c r="M167" s="188"/>
      <c r="N167" s="217"/>
      <c r="O167" s="206"/>
      <c r="P167" s="210"/>
      <c r="Q167" s="208"/>
      <c r="R167" s="241"/>
      <c r="S167" s="229"/>
      <c r="T167" s="239"/>
      <c r="U167" s="237"/>
      <c r="V167" s="235"/>
      <c r="W167" s="150"/>
      <c r="X167" s="149"/>
      <c r="Y167" s="114"/>
    </row>
    <row r="168" spans="1:25" ht="15.75" customHeight="1">
      <c r="A168" s="199" t="str">
        <f>'予選リーグ組み合わせ'!H16</f>
        <v>キングス</v>
      </c>
      <c r="B168" s="129">
        <f>'予選リーグ日程・結果'!N64</f>
        <v>0</v>
      </c>
      <c r="C168" s="130" t="s">
        <v>42</v>
      </c>
      <c r="D168" s="131">
        <f>'予選リーグ日程・結果'!L64</f>
        <v>1</v>
      </c>
      <c r="E168" s="129"/>
      <c r="F168" s="130"/>
      <c r="G168" s="131"/>
      <c r="H168" s="129">
        <f>IF(G170="","",G170)</f>
        <v>4</v>
      </c>
      <c r="I168" s="130" t="s">
        <v>42</v>
      </c>
      <c r="J168" s="131">
        <f>IF(E170="","",E170)</f>
        <v>2</v>
      </c>
      <c r="K168" s="143"/>
      <c r="L168" s="144"/>
      <c r="M168" s="145"/>
      <c r="N168" s="214">
        <f>COUNTIF(B169:M169,"○")</f>
        <v>1</v>
      </c>
      <c r="O168" s="222">
        <f>COUNTIF(B169:M169,"●")</f>
        <v>1</v>
      </c>
      <c r="P168" s="203">
        <f>COUNTIF(B169:M169,"△")</f>
        <v>0</v>
      </c>
      <c r="Q168" s="224">
        <f>N168*3+P168*1</f>
        <v>3</v>
      </c>
      <c r="R168" s="230">
        <f>RANK(Q168,Q166:Q173)</f>
        <v>2</v>
      </c>
      <c r="S168" s="226">
        <f>B168+E168+H168+K168</f>
        <v>4</v>
      </c>
      <c r="T168" s="218">
        <f>D168+G168+J168+M168</f>
        <v>3</v>
      </c>
      <c r="U168" s="220">
        <f>S168-T168</f>
        <v>1</v>
      </c>
      <c r="V168" s="232">
        <v>2</v>
      </c>
      <c r="W168" s="150"/>
      <c r="X168" s="149"/>
      <c r="Y168" s="114"/>
    </row>
    <row r="169" spans="1:25" ht="15.75" customHeight="1">
      <c r="A169" s="200"/>
      <c r="B169" s="132"/>
      <c r="C169" s="133" t="str">
        <f>IF(B168="","未入力",IF(B168=D168,"△",IF(B168&gt;D168,"○","●")))</f>
        <v>●</v>
      </c>
      <c r="D169" s="134"/>
      <c r="E169" s="132"/>
      <c r="F169" s="133"/>
      <c r="G169" s="134"/>
      <c r="H169" s="132"/>
      <c r="I169" s="133" t="str">
        <f>IF(H168="","未入力",IF(H168=J168,"△",IF(H168&gt;J168,"○","●")))</f>
        <v>○</v>
      </c>
      <c r="J169" s="134"/>
      <c r="K169" s="146"/>
      <c r="L169" s="147"/>
      <c r="M169" s="147"/>
      <c r="N169" s="215"/>
      <c r="O169" s="223"/>
      <c r="P169" s="204"/>
      <c r="Q169" s="225"/>
      <c r="R169" s="231"/>
      <c r="S169" s="227"/>
      <c r="T169" s="219"/>
      <c r="U169" s="221"/>
      <c r="V169" s="233"/>
      <c r="W169" s="149"/>
      <c r="X169" s="149"/>
      <c r="Y169" s="114"/>
    </row>
    <row r="170" spans="1:25" ht="15.75" customHeight="1">
      <c r="A170" s="199" t="str">
        <f>'予選リーグ組み合わせ'!H17</f>
        <v>カティオーラ高城</v>
      </c>
      <c r="B170" s="129">
        <f>'予選リーグ日程・結果'!N66</f>
        <v>0</v>
      </c>
      <c r="C170" s="130" t="s">
        <v>42</v>
      </c>
      <c r="D170" s="131">
        <f>'予選リーグ日程・結果'!L66</f>
        <v>3</v>
      </c>
      <c r="E170" s="129">
        <f>'予選リーグ日程・結果'!N68</f>
        <v>2</v>
      </c>
      <c r="F170" s="130" t="s">
        <v>42</v>
      </c>
      <c r="G170" s="131">
        <f>'予選リーグ日程・結果'!L68</f>
        <v>4</v>
      </c>
      <c r="H170" s="129"/>
      <c r="I170" s="130"/>
      <c r="J170" s="131"/>
      <c r="K170" s="143"/>
      <c r="L170" s="144"/>
      <c r="M170" s="145"/>
      <c r="N170" s="214">
        <f>COUNTIF(B171:M171,"○")</f>
        <v>0</v>
      </c>
      <c r="O170" s="222">
        <f>COUNTIF(B171:M171,"●")</f>
        <v>2</v>
      </c>
      <c r="P170" s="203">
        <f>COUNTIF(B171:M171,"△")</f>
        <v>0</v>
      </c>
      <c r="Q170" s="224">
        <f>N170*3+P170*1</f>
        <v>0</v>
      </c>
      <c r="R170" s="230">
        <f>RANK(Q170,Q166:Q173)</f>
        <v>3</v>
      </c>
      <c r="S170" s="226">
        <f>B170+E170+H170+K170</f>
        <v>2</v>
      </c>
      <c r="T170" s="218">
        <f>D170+G170+J170+M170</f>
        <v>7</v>
      </c>
      <c r="U170" s="220">
        <f>S170-T170</f>
        <v>-5</v>
      </c>
      <c r="V170" s="232">
        <v>3</v>
      </c>
      <c r="W170" s="149"/>
      <c r="X170" s="149"/>
      <c r="Y170" s="114"/>
    </row>
    <row r="171" spans="1:25" ht="15.75" customHeight="1">
      <c r="A171" s="200"/>
      <c r="B171" s="132"/>
      <c r="C171" s="133" t="str">
        <f>IF(B170="","未入力",IF(B170=D170,"△",IF(B170&gt;D170,"○","●")))</f>
        <v>●</v>
      </c>
      <c r="D171" s="134"/>
      <c r="E171" s="132"/>
      <c r="F171" s="133" t="str">
        <f>IF(E170="","未入力",IF(E170=G170,"△",IF(E170&gt;G170,"○","●")))</f>
        <v>●</v>
      </c>
      <c r="G171" s="134"/>
      <c r="H171" s="132"/>
      <c r="I171" s="133"/>
      <c r="J171" s="134"/>
      <c r="K171" s="146"/>
      <c r="L171" s="147"/>
      <c r="M171" s="147"/>
      <c r="N171" s="215"/>
      <c r="O171" s="223"/>
      <c r="P171" s="204"/>
      <c r="Q171" s="225"/>
      <c r="R171" s="231"/>
      <c r="S171" s="227"/>
      <c r="T171" s="219"/>
      <c r="U171" s="221"/>
      <c r="V171" s="233"/>
      <c r="W171" s="149"/>
      <c r="X171" s="149"/>
      <c r="Y171" s="114"/>
    </row>
    <row r="172" spans="1:25" ht="15.75" customHeight="1">
      <c r="A172" s="256"/>
      <c r="B172" s="143"/>
      <c r="C172" s="144"/>
      <c r="D172" s="145"/>
      <c r="E172" s="143"/>
      <c r="F172" s="144"/>
      <c r="G172" s="145"/>
      <c r="H172" s="143"/>
      <c r="I172" s="144"/>
      <c r="J172" s="145"/>
      <c r="K172" s="143"/>
      <c r="L172" s="144"/>
      <c r="M172" s="144"/>
      <c r="N172" s="214"/>
      <c r="O172" s="222"/>
      <c r="P172" s="203"/>
      <c r="Q172" s="224"/>
      <c r="R172" s="230"/>
      <c r="S172" s="226"/>
      <c r="T172" s="218"/>
      <c r="U172" s="220"/>
      <c r="V172" s="232"/>
      <c r="W172" s="149"/>
      <c r="X172" s="149"/>
      <c r="Y172" s="114"/>
    </row>
    <row r="173" spans="1:25" ht="15.75" customHeight="1">
      <c r="A173" s="257"/>
      <c r="B173" s="146"/>
      <c r="C173" s="147"/>
      <c r="D173" s="148"/>
      <c r="E173" s="146"/>
      <c r="F173" s="147"/>
      <c r="G173" s="148"/>
      <c r="H173" s="146"/>
      <c r="I173" s="147"/>
      <c r="J173" s="148"/>
      <c r="K173" s="146"/>
      <c r="L173" s="147"/>
      <c r="M173" s="147"/>
      <c r="N173" s="215"/>
      <c r="O173" s="223"/>
      <c r="P173" s="204"/>
      <c r="Q173" s="225"/>
      <c r="R173" s="231"/>
      <c r="S173" s="227"/>
      <c r="T173" s="219"/>
      <c r="U173" s="221"/>
      <c r="V173" s="233"/>
      <c r="W173" s="149"/>
      <c r="X173" s="149"/>
      <c r="Y173" s="114"/>
    </row>
    <row r="174" spans="1:25" ht="15.75" customHeight="1">
      <c r="A174" s="120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49"/>
      <c r="X174" s="149"/>
      <c r="Y174" s="114"/>
    </row>
    <row r="175" spans="1:25" ht="15.75" customHeight="1">
      <c r="A175" s="140" t="s">
        <v>63</v>
      </c>
      <c r="B175" s="141"/>
      <c r="C175" s="141" t="str">
        <f>'予選リーグ組み合わせ'!H12</f>
        <v>大在東グラウンド　南</v>
      </c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49"/>
      <c r="X175" s="149"/>
      <c r="Y175" s="114"/>
    </row>
    <row r="176" spans="1:25" ht="19.5" customHeight="1">
      <c r="A176" s="128" t="s">
        <v>33</v>
      </c>
      <c r="B176" s="211" t="str">
        <f>A177</f>
        <v>レガッテ</v>
      </c>
      <c r="C176" s="212"/>
      <c r="D176" s="213"/>
      <c r="E176" s="211" t="str">
        <f>A179</f>
        <v>北郡坂ノ市</v>
      </c>
      <c r="F176" s="212"/>
      <c r="G176" s="213"/>
      <c r="H176" s="211" t="str">
        <f>A181</f>
        <v>桃園</v>
      </c>
      <c r="I176" s="212"/>
      <c r="J176" s="213"/>
      <c r="K176" s="242"/>
      <c r="L176" s="243"/>
      <c r="M176" s="243"/>
      <c r="N176" s="137" t="s">
        <v>34</v>
      </c>
      <c r="O176" s="138" t="s">
        <v>35</v>
      </c>
      <c r="P176" s="139" t="s">
        <v>41</v>
      </c>
      <c r="Q176" s="124" t="s">
        <v>36</v>
      </c>
      <c r="R176" s="135" t="s">
        <v>47</v>
      </c>
      <c r="S176" s="123" t="s">
        <v>37</v>
      </c>
      <c r="T176" s="112" t="s">
        <v>38</v>
      </c>
      <c r="U176" s="122" t="s">
        <v>39</v>
      </c>
      <c r="V176" s="136" t="s">
        <v>40</v>
      </c>
      <c r="W176" s="149"/>
      <c r="X176" s="149"/>
      <c r="Y176" s="114"/>
    </row>
    <row r="177" spans="1:25" ht="15.75" customHeight="1">
      <c r="A177" s="201" t="str">
        <f>'予選リーグ組み合わせ'!I15</f>
        <v>レガッテ</v>
      </c>
      <c r="B177" s="184"/>
      <c r="C177" s="185"/>
      <c r="D177" s="186"/>
      <c r="E177" s="184">
        <f>IF(D179="","",D179)</f>
        <v>3</v>
      </c>
      <c r="F177" s="185" t="s">
        <v>42</v>
      </c>
      <c r="G177" s="186">
        <f>IF(B179="","",B179)</f>
        <v>0</v>
      </c>
      <c r="H177" s="184">
        <f>IF(D181="","",D181)</f>
        <v>11</v>
      </c>
      <c r="I177" s="185" t="s">
        <v>42</v>
      </c>
      <c r="J177" s="186">
        <f>IF(B181="","",B181)</f>
        <v>1</v>
      </c>
      <c r="K177" s="184"/>
      <c r="L177" s="185"/>
      <c r="M177" s="186"/>
      <c r="N177" s="216">
        <f>COUNTIF(B178:M178,"○")</f>
        <v>2</v>
      </c>
      <c r="O177" s="205">
        <f>COUNTIF(B178:M178,"●")</f>
        <v>0</v>
      </c>
      <c r="P177" s="209">
        <f>COUNTIF(B178:M178,"△")</f>
        <v>0</v>
      </c>
      <c r="Q177" s="207">
        <f>N177*3+P177*1</f>
        <v>6</v>
      </c>
      <c r="R177" s="240">
        <f>RANK(Q177,Q177:Q184)</f>
        <v>1</v>
      </c>
      <c r="S177" s="228">
        <f>B177+E177+H177+K177</f>
        <v>14</v>
      </c>
      <c r="T177" s="238">
        <f>D177+G177+J177+M177</f>
        <v>1</v>
      </c>
      <c r="U177" s="236">
        <f>S177-T177</f>
        <v>13</v>
      </c>
      <c r="V177" s="234">
        <v>1</v>
      </c>
      <c r="W177" s="150"/>
      <c r="X177" s="149"/>
      <c r="Y177" s="114"/>
    </row>
    <row r="178" spans="1:25" ht="15.75" customHeight="1">
      <c r="A178" s="202"/>
      <c r="B178" s="187"/>
      <c r="C178" s="188"/>
      <c r="D178" s="189"/>
      <c r="E178" s="187"/>
      <c r="F178" s="188" t="str">
        <f>IF(E177="","未入力",IF(E177=G177,"△",IF(E177&gt;G177,"○","●")))</f>
        <v>○</v>
      </c>
      <c r="G178" s="189"/>
      <c r="H178" s="187"/>
      <c r="I178" s="188" t="str">
        <f>IF(H177="","未入力",IF(H177=J177,"△",IF(H177&gt;J177,"○","●")))</f>
        <v>○</v>
      </c>
      <c r="J178" s="189"/>
      <c r="K178" s="187"/>
      <c r="L178" s="188"/>
      <c r="M178" s="188"/>
      <c r="N178" s="217"/>
      <c r="O178" s="206"/>
      <c r="P178" s="210"/>
      <c r="Q178" s="208"/>
      <c r="R178" s="241"/>
      <c r="S178" s="229"/>
      <c r="T178" s="239"/>
      <c r="U178" s="237"/>
      <c r="V178" s="235"/>
      <c r="W178" s="150"/>
      <c r="X178" s="149"/>
      <c r="Y178" s="114"/>
    </row>
    <row r="179" spans="1:25" ht="15.75" customHeight="1">
      <c r="A179" s="199" t="str">
        <f>'予選リーグ組み合わせ'!I16</f>
        <v>北郡坂ノ市</v>
      </c>
      <c r="B179" s="129">
        <f>'予選リーグ日程・結果'!N65</f>
        <v>0</v>
      </c>
      <c r="C179" s="130" t="s">
        <v>42</v>
      </c>
      <c r="D179" s="131">
        <f>'予選リーグ日程・結果'!L65</f>
        <v>3</v>
      </c>
      <c r="E179" s="129"/>
      <c r="F179" s="130"/>
      <c r="G179" s="131"/>
      <c r="H179" s="129">
        <f>IF(G181="","",G181)</f>
        <v>4</v>
      </c>
      <c r="I179" s="130" t="s">
        <v>42</v>
      </c>
      <c r="J179" s="131">
        <f>IF(E181="","",E181)</f>
        <v>0</v>
      </c>
      <c r="K179" s="143"/>
      <c r="L179" s="144"/>
      <c r="M179" s="145"/>
      <c r="N179" s="214">
        <f>COUNTIF(B180:M180,"○")</f>
        <v>1</v>
      </c>
      <c r="O179" s="222">
        <f>COUNTIF(B180:M180,"●")</f>
        <v>1</v>
      </c>
      <c r="P179" s="203">
        <f>COUNTIF(B180:M180,"△")</f>
        <v>0</v>
      </c>
      <c r="Q179" s="224">
        <f>N179*3+P179*1</f>
        <v>3</v>
      </c>
      <c r="R179" s="230">
        <f>RANK(Q179,Q177:Q184)</f>
        <v>2</v>
      </c>
      <c r="S179" s="226">
        <f>B179+E179+H179+K179</f>
        <v>4</v>
      </c>
      <c r="T179" s="218">
        <f>D179+G179+J179+M179</f>
        <v>3</v>
      </c>
      <c r="U179" s="220">
        <f>S179-T179</f>
        <v>1</v>
      </c>
      <c r="V179" s="232">
        <v>2</v>
      </c>
      <c r="W179" s="150"/>
      <c r="X179" s="149"/>
      <c r="Y179" s="114"/>
    </row>
    <row r="180" spans="1:25" ht="15.75" customHeight="1">
      <c r="A180" s="200"/>
      <c r="B180" s="132"/>
      <c r="C180" s="133" t="str">
        <f>IF(B179="","未入力",IF(B179=D179,"△",IF(B179&gt;D179,"○","●")))</f>
        <v>●</v>
      </c>
      <c r="D180" s="134"/>
      <c r="E180" s="132"/>
      <c r="F180" s="133"/>
      <c r="G180" s="134"/>
      <c r="H180" s="132"/>
      <c r="I180" s="133" t="str">
        <f>IF(H179="","未入力",IF(H179=J179,"△",IF(H179&gt;J179,"○","●")))</f>
        <v>○</v>
      </c>
      <c r="J180" s="134"/>
      <c r="K180" s="146"/>
      <c r="L180" s="147"/>
      <c r="M180" s="147"/>
      <c r="N180" s="215"/>
      <c r="O180" s="223"/>
      <c r="P180" s="204"/>
      <c r="Q180" s="225"/>
      <c r="R180" s="231"/>
      <c r="S180" s="227"/>
      <c r="T180" s="219"/>
      <c r="U180" s="221"/>
      <c r="V180" s="233"/>
      <c r="W180" s="149"/>
      <c r="X180" s="149"/>
      <c r="Y180" s="114"/>
    </row>
    <row r="181" spans="1:25" ht="15.75" customHeight="1">
      <c r="A181" s="199" t="str">
        <f>'予選リーグ組み合わせ'!I17</f>
        <v>桃園</v>
      </c>
      <c r="B181" s="129">
        <f>'予選リーグ日程・結果'!N67</f>
        <v>1</v>
      </c>
      <c r="C181" s="130" t="s">
        <v>42</v>
      </c>
      <c r="D181" s="131">
        <f>'予選リーグ日程・結果'!L67</f>
        <v>11</v>
      </c>
      <c r="E181" s="129">
        <f>'予選リーグ日程・結果'!N69</f>
        <v>0</v>
      </c>
      <c r="F181" s="130" t="s">
        <v>42</v>
      </c>
      <c r="G181" s="131">
        <f>'予選リーグ日程・結果'!L69</f>
        <v>4</v>
      </c>
      <c r="H181" s="129"/>
      <c r="I181" s="130"/>
      <c r="J181" s="131"/>
      <c r="K181" s="143"/>
      <c r="L181" s="144"/>
      <c r="M181" s="145"/>
      <c r="N181" s="214">
        <f>COUNTIF(B182:M182,"○")</f>
        <v>0</v>
      </c>
      <c r="O181" s="222">
        <f>COUNTIF(B182:M182,"●")</f>
        <v>2</v>
      </c>
      <c r="P181" s="203">
        <f>COUNTIF(B182:M182,"△")</f>
        <v>0</v>
      </c>
      <c r="Q181" s="224">
        <f>N181*3+P181*1</f>
        <v>0</v>
      </c>
      <c r="R181" s="230">
        <f>RANK(Q181,Q177:Q184)</f>
        <v>3</v>
      </c>
      <c r="S181" s="226">
        <f>B181+E181+H181+K181</f>
        <v>1</v>
      </c>
      <c r="T181" s="218">
        <f>D181+G181+J181+M181</f>
        <v>15</v>
      </c>
      <c r="U181" s="220">
        <f>S181-T181</f>
        <v>-14</v>
      </c>
      <c r="V181" s="232">
        <v>3</v>
      </c>
      <c r="W181" s="149"/>
      <c r="X181" s="149"/>
      <c r="Y181" s="114"/>
    </row>
    <row r="182" spans="1:25" ht="15.75" customHeight="1">
      <c r="A182" s="200"/>
      <c r="B182" s="132"/>
      <c r="C182" s="133" t="str">
        <f>IF(B181="","未入力",IF(B181=D181,"△",IF(B181&gt;D181,"○","●")))</f>
        <v>●</v>
      </c>
      <c r="D182" s="134"/>
      <c r="E182" s="132"/>
      <c r="F182" s="133" t="str">
        <f>IF(E181="","未入力",IF(E181=G181,"△",IF(E181&gt;G181,"○","●")))</f>
        <v>●</v>
      </c>
      <c r="G182" s="134"/>
      <c r="H182" s="132"/>
      <c r="I182" s="133"/>
      <c r="J182" s="134"/>
      <c r="K182" s="146"/>
      <c r="L182" s="147"/>
      <c r="M182" s="147"/>
      <c r="N182" s="215"/>
      <c r="O182" s="223"/>
      <c r="P182" s="204"/>
      <c r="Q182" s="225"/>
      <c r="R182" s="231"/>
      <c r="S182" s="227"/>
      <c r="T182" s="219"/>
      <c r="U182" s="221"/>
      <c r="V182" s="233"/>
      <c r="W182" s="149"/>
      <c r="X182" s="149"/>
      <c r="Y182" s="114"/>
    </row>
    <row r="183" spans="1:25" ht="15.75" customHeight="1">
      <c r="A183" s="256"/>
      <c r="B183" s="143"/>
      <c r="C183" s="144"/>
      <c r="D183" s="145"/>
      <c r="E183" s="143"/>
      <c r="F183" s="144"/>
      <c r="G183" s="145"/>
      <c r="H183" s="143"/>
      <c r="I183" s="144"/>
      <c r="J183" s="145"/>
      <c r="K183" s="143"/>
      <c r="L183" s="144"/>
      <c r="M183" s="144"/>
      <c r="N183" s="214"/>
      <c r="O183" s="222"/>
      <c r="P183" s="203"/>
      <c r="Q183" s="224"/>
      <c r="R183" s="230"/>
      <c r="S183" s="226"/>
      <c r="T183" s="218"/>
      <c r="U183" s="220"/>
      <c r="V183" s="232"/>
      <c r="W183" s="149"/>
      <c r="X183" s="149"/>
      <c r="Y183" s="114"/>
    </row>
    <row r="184" spans="1:25" ht="15.75" customHeight="1">
      <c r="A184" s="257"/>
      <c r="B184" s="146"/>
      <c r="C184" s="147"/>
      <c r="D184" s="148"/>
      <c r="E184" s="146"/>
      <c r="F184" s="147"/>
      <c r="G184" s="148"/>
      <c r="H184" s="146"/>
      <c r="I184" s="147"/>
      <c r="J184" s="148"/>
      <c r="K184" s="146"/>
      <c r="L184" s="147"/>
      <c r="M184" s="147"/>
      <c r="N184" s="215"/>
      <c r="O184" s="223"/>
      <c r="P184" s="204"/>
      <c r="Q184" s="225"/>
      <c r="R184" s="231"/>
      <c r="S184" s="227"/>
      <c r="T184" s="219"/>
      <c r="U184" s="221"/>
      <c r="V184" s="233"/>
      <c r="W184" s="149"/>
      <c r="X184" s="149"/>
      <c r="Y184" s="114"/>
    </row>
    <row r="185" spans="1:50" ht="13.5">
      <c r="A185" s="120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4"/>
      <c r="AW185" s="114"/>
      <c r="AX185" s="114"/>
    </row>
    <row r="186" spans="1:50" ht="13.5">
      <c r="A186" s="120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114"/>
      <c r="AL186" s="114"/>
      <c r="AM186" s="114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</row>
    <row r="187" spans="1:50" ht="13.5">
      <c r="A187" s="120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114"/>
      <c r="AL187" s="114"/>
      <c r="AM187" s="114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</row>
    <row r="188" spans="1:50" ht="13.5">
      <c r="A188" s="120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</row>
    <row r="189" spans="1:50" ht="13.5">
      <c r="A189" s="120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4"/>
      <c r="AW189" s="114"/>
      <c r="AX189" s="114"/>
    </row>
    <row r="190" spans="1:50" ht="13.5">
      <c r="A190" s="120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4"/>
      <c r="AR190" s="114"/>
      <c r="AS190" s="114"/>
      <c r="AT190" s="114"/>
      <c r="AU190" s="114"/>
      <c r="AV190" s="114"/>
      <c r="AW190" s="114"/>
      <c r="AX190" s="114"/>
    </row>
    <row r="191" spans="1:50" ht="13.5">
      <c r="A191" s="120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</row>
    <row r="192" spans="1:50" ht="13.5">
      <c r="A192" s="120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</row>
    <row r="193" spans="1:50" ht="13.5">
      <c r="A193" s="120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</row>
    <row r="194" spans="1:50" ht="13.5">
      <c r="A194" s="120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</row>
    <row r="195" spans="1:50" ht="13.5">
      <c r="A195" s="120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  <c r="AI195" s="114"/>
      <c r="AJ195" s="114"/>
      <c r="AK195" s="114"/>
      <c r="AL195" s="114"/>
      <c r="AM195" s="114"/>
      <c r="AN195" s="114"/>
      <c r="AO195" s="114"/>
      <c r="AP195" s="114"/>
      <c r="AQ195" s="114"/>
      <c r="AR195" s="114"/>
      <c r="AS195" s="114"/>
      <c r="AT195" s="114"/>
      <c r="AU195" s="114"/>
      <c r="AV195" s="114"/>
      <c r="AW195" s="114"/>
      <c r="AX195" s="114"/>
    </row>
    <row r="196" spans="1:50" ht="13.5">
      <c r="A196" s="120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</row>
    <row r="197" spans="1:50" ht="13.5">
      <c r="A197" s="120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</row>
    <row r="198" spans="1:50" ht="13.5">
      <c r="A198" s="120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</row>
    <row r="199" spans="1:50" ht="13.5">
      <c r="A199" s="120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</row>
    <row r="200" spans="1:50" ht="13.5">
      <c r="A200" s="120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</row>
    <row r="201" spans="1:50" ht="13.5">
      <c r="A201" s="120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</row>
    <row r="202" spans="1:50" ht="13.5">
      <c r="A202" s="120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  <c r="AR202" s="114"/>
      <c r="AS202" s="114"/>
      <c r="AT202" s="114"/>
      <c r="AU202" s="114"/>
      <c r="AV202" s="114"/>
      <c r="AW202" s="114"/>
      <c r="AX202" s="114"/>
    </row>
    <row r="203" spans="1:50" ht="13.5">
      <c r="A203" s="120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</row>
    <row r="204" spans="1:50" ht="13.5">
      <c r="A204" s="120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</row>
    <row r="205" spans="1:50" ht="13.5">
      <c r="A205" s="120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  <c r="AQ205" s="114"/>
      <c r="AR205" s="114"/>
      <c r="AS205" s="114"/>
      <c r="AT205" s="114"/>
      <c r="AU205" s="114"/>
      <c r="AV205" s="114"/>
      <c r="AW205" s="114"/>
      <c r="AX205" s="114"/>
    </row>
    <row r="206" spans="1:50" ht="13.5">
      <c r="A206" s="120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</row>
    <row r="207" spans="1:50" ht="13.5">
      <c r="A207" s="120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</row>
    <row r="208" spans="1:50" ht="13.5">
      <c r="A208" s="120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</row>
    <row r="209" spans="1:50" ht="13.5">
      <c r="A209" s="120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</row>
    <row r="210" spans="1:50" ht="13.5">
      <c r="A210" s="120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</row>
    <row r="211" spans="1:50" ht="13.5">
      <c r="A211" s="120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4"/>
      <c r="AL211" s="114"/>
      <c r="AM211" s="114"/>
      <c r="AN211" s="114"/>
      <c r="AO211" s="114"/>
      <c r="AP211" s="114"/>
      <c r="AQ211" s="114"/>
      <c r="AR211" s="114"/>
      <c r="AS211" s="114"/>
      <c r="AT211" s="114"/>
      <c r="AU211" s="114"/>
      <c r="AV211" s="114"/>
      <c r="AW211" s="114"/>
      <c r="AX211" s="114"/>
    </row>
    <row r="212" spans="1:50" ht="13.5">
      <c r="A212" s="120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  <c r="AL212" s="114"/>
      <c r="AM212" s="114"/>
      <c r="AN212" s="114"/>
      <c r="AO212" s="114"/>
      <c r="AP212" s="114"/>
      <c r="AQ212" s="114"/>
      <c r="AR212" s="114"/>
      <c r="AS212" s="114"/>
      <c r="AT212" s="114"/>
      <c r="AU212" s="114"/>
      <c r="AV212" s="114"/>
      <c r="AW212" s="114"/>
      <c r="AX212" s="114"/>
    </row>
    <row r="213" spans="1:50" ht="13.5">
      <c r="A213" s="120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  <c r="AI213" s="114"/>
      <c r="AJ213" s="114"/>
      <c r="AK213" s="114"/>
      <c r="AL213" s="114"/>
      <c r="AM213" s="114"/>
      <c r="AN213" s="114"/>
      <c r="AO213" s="114"/>
      <c r="AP213" s="114"/>
      <c r="AQ213" s="114"/>
      <c r="AR213" s="114"/>
      <c r="AS213" s="114"/>
      <c r="AT213" s="114"/>
      <c r="AU213" s="114"/>
      <c r="AV213" s="114"/>
      <c r="AW213" s="114"/>
      <c r="AX213" s="114"/>
    </row>
    <row r="214" spans="1:50" ht="13.5">
      <c r="A214" s="120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</row>
    <row r="215" spans="1:50" ht="13.5">
      <c r="A215" s="120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</row>
    <row r="216" spans="1:50" ht="13.5">
      <c r="A216" s="120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</row>
    <row r="217" spans="1:50" ht="13.5">
      <c r="A217" s="120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</row>
    <row r="218" spans="1:50" ht="13.5">
      <c r="A218" s="120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</row>
    <row r="219" spans="1:50" ht="13.5">
      <c r="A219" s="120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</row>
    <row r="220" spans="1:50" ht="13.5">
      <c r="A220" s="120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</row>
    <row r="221" spans="1:50" ht="13.5">
      <c r="A221" s="120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</row>
    <row r="222" spans="1:50" ht="13.5">
      <c r="A222" s="120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</row>
    <row r="223" spans="1:50" ht="13.5">
      <c r="A223" s="120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</row>
    <row r="224" spans="1:50" ht="13.5">
      <c r="A224" s="120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</row>
    <row r="225" spans="1:50" ht="13.5">
      <c r="A225" s="120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114"/>
    </row>
    <row r="226" spans="1:50" ht="13.5">
      <c r="A226" s="120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  <c r="AR226" s="114"/>
      <c r="AS226" s="114"/>
      <c r="AT226" s="114"/>
      <c r="AU226" s="114"/>
      <c r="AV226" s="114"/>
      <c r="AW226" s="114"/>
      <c r="AX226" s="114"/>
    </row>
    <row r="227" spans="1:50" ht="13.5">
      <c r="A227" s="120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</row>
    <row r="228" spans="1:50" ht="13.5">
      <c r="A228" s="120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4"/>
      <c r="AL228" s="114"/>
      <c r="AM228" s="114"/>
      <c r="AN228" s="114"/>
      <c r="AO228" s="114"/>
      <c r="AP228" s="114"/>
      <c r="AQ228" s="114"/>
      <c r="AR228" s="114"/>
      <c r="AS228" s="114"/>
      <c r="AT228" s="114"/>
      <c r="AU228" s="114"/>
      <c r="AV228" s="114"/>
      <c r="AW228" s="114"/>
      <c r="AX228" s="114"/>
    </row>
    <row r="229" spans="1:50" ht="13.5">
      <c r="A229" s="120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</row>
    <row r="230" spans="1:50" ht="13.5">
      <c r="A230" s="120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</row>
    <row r="231" spans="1:50" ht="13.5">
      <c r="A231" s="120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  <c r="AI231" s="114"/>
      <c r="AJ231" s="114"/>
      <c r="AK231" s="114"/>
      <c r="AL231" s="114"/>
      <c r="AM231" s="114"/>
      <c r="AN231" s="114"/>
      <c r="AO231" s="114"/>
      <c r="AP231" s="114"/>
      <c r="AQ231" s="114"/>
      <c r="AR231" s="114"/>
      <c r="AS231" s="114"/>
      <c r="AT231" s="114"/>
      <c r="AU231" s="114"/>
      <c r="AV231" s="114"/>
      <c r="AW231" s="114"/>
      <c r="AX231" s="114"/>
    </row>
    <row r="232" spans="1:50" ht="13.5">
      <c r="A232" s="120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  <c r="AI232" s="114"/>
      <c r="AJ232" s="114"/>
      <c r="AK232" s="114"/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/>
      <c r="AV232" s="114"/>
      <c r="AW232" s="114"/>
      <c r="AX232" s="114"/>
    </row>
    <row r="233" spans="1:50" ht="13.5">
      <c r="A233" s="120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</row>
    <row r="234" spans="1:50" ht="13.5">
      <c r="A234" s="120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114"/>
      <c r="AP234" s="114"/>
      <c r="AQ234" s="114"/>
      <c r="AR234" s="114"/>
      <c r="AS234" s="114"/>
      <c r="AT234" s="114"/>
      <c r="AU234" s="114"/>
      <c r="AV234" s="114"/>
      <c r="AW234" s="114"/>
      <c r="AX234" s="114"/>
    </row>
    <row r="235" spans="1:50" ht="13.5">
      <c r="A235" s="120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</row>
    <row r="236" spans="1:50" ht="13.5">
      <c r="A236" s="120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114"/>
      <c r="AP236" s="114"/>
      <c r="AQ236" s="114"/>
      <c r="AR236" s="114"/>
      <c r="AS236" s="114"/>
      <c r="AT236" s="114"/>
      <c r="AU236" s="114"/>
      <c r="AV236" s="114"/>
      <c r="AW236" s="114"/>
      <c r="AX236" s="114"/>
    </row>
    <row r="237" spans="1:50" ht="13.5">
      <c r="A237" s="120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</row>
    <row r="238" spans="1:50" ht="13.5">
      <c r="A238" s="120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</row>
    <row r="239" spans="1:50" ht="13.5">
      <c r="A239" s="120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</row>
    <row r="240" spans="1:50" ht="13.5">
      <c r="A240" s="120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</row>
    <row r="241" spans="1:50" ht="13.5">
      <c r="A241" s="120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</row>
    <row r="242" spans="1:50" ht="13.5">
      <c r="A242" s="120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</row>
    <row r="243" spans="1:50" ht="13.5">
      <c r="A243" s="120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4"/>
      <c r="AU243" s="114"/>
      <c r="AV243" s="114"/>
      <c r="AW243" s="114"/>
      <c r="AX243" s="114"/>
    </row>
    <row r="244" spans="1:50" ht="13.5">
      <c r="A244" s="120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</row>
    <row r="245" spans="1:50" ht="13.5">
      <c r="A245" s="120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114"/>
      <c r="AJ245" s="114"/>
      <c r="AK245" s="114"/>
      <c r="AL245" s="114"/>
      <c r="AM245" s="114"/>
      <c r="AN245" s="114"/>
      <c r="AO245" s="114"/>
      <c r="AP245" s="114"/>
      <c r="AQ245" s="114"/>
      <c r="AR245" s="114"/>
      <c r="AS245" s="114"/>
      <c r="AT245" s="114"/>
      <c r="AU245" s="114"/>
      <c r="AV245" s="114"/>
      <c r="AW245" s="114"/>
      <c r="AX245" s="114"/>
    </row>
    <row r="246" spans="1:50" ht="13.5">
      <c r="A246" s="120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</row>
    <row r="247" spans="1:50" ht="13.5">
      <c r="A247" s="120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</row>
    <row r="248" spans="1:50" ht="13.5">
      <c r="A248" s="120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114"/>
      <c r="AJ248" s="114"/>
      <c r="AK248" s="114"/>
      <c r="AL248" s="114"/>
      <c r="AM248" s="114"/>
      <c r="AN248" s="114"/>
      <c r="AO248" s="114"/>
      <c r="AP248" s="114"/>
      <c r="AQ248" s="114"/>
      <c r="AR248" s="114"/>
      <c r="AS248" s="114"/>
      <c r="AT248" s="114"/>
      <c r="AU248" s="114"/>
      <c r="AV248" s="114"/>
      <c r="AW248" s="114"/>
      <c r="AX248" s="114"/>
    </row>
    <row r="249" spans="1:50" ht="13.5">
      <c r="A249" s="120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</row>
    <row r="250" spans="1:50" ht="13.5">
      <c r="A250" s="120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114"/>
      <c r="AP250" s="114"/>
      <c r="AQ250" s="114"/>
      <c r="AR250" s="114"/>
      <c r="AS250" s="114"/>
      <c r="AT250" s="114"/>
      <c r="AU250" s="114"/>
      <c r="AV250" s="114"/>
      <c r="AW250" s="114"/>
      <c r="AX250" s="114"/>
    </row>
    <row r="251" spans="1:50" ht="13.5">
      <c r="A251" s="120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114"/>
      <c r="AP251" s="114"/>
      <c r="AQ251" s="114"/>
      <c r="AR251" s="114"/>
      <c r="AS251" s="114"/>
      <c r="AT251" s="114"/>
      <c r="AU251" s="114"/>
      <c r="AV251" s="114"/>
      <c r="AW251" s="114"/>
      <c r="AX251" s="114"/>
    </row>
    <row r="252" spans="1:50" ht="13.5">
      <c r="A252" s="120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114"/>
      <c r="AP252" s="114"/>
      <c r="AQ252" s="114"/>
      <c r="AR252" s="114"/>
      <c r="AS252" s="114"/>
      <c r="AT252" s="114"/>
      <c r="AU252" s="114"/>
      <c r="AV252" s="114"/>
      <c r="AW252" s="114"/>
      <c r="AX252" s="114"/>
    </row>
    <row r="253" spans="1:50" ht="13.5">
      <c r="A253" s="120"/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14"/>
      <c r="AV253" s="114"/>
      <c r="AW253" s="114"/>
      <c r="AX253" s="114"/>
    </row>
    <row r="254" spans="1:50" ht="13.5">
      <c r="A254" s="120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114"/>
      <c r="AM254" s="114"/>
      <c r="AN254" s="114"/>
      <c r="AO254" s="114"/>
      <c r="AP254" s="114"/>
      <c r="AQ254" s="114"/>
      <c r="AR254" s="114"/>
      <c r="AS254" s="114"/>
      <c r="AT254" s="114"/>
      <c r="AU254" s="114"/>
      <c r="AV254" s="114"/>
      <c r="AW254" s="114"/>
      <c r="AX254" s="114"/>
    </row>
    <row r="255" spans="1:50" ht="13.5">
      <c r="A255" s="120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</row>
    <row r="256" spans="1:50" ht="13.5">
      <c r="A256" s="120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</row>
    <row r="257" spans="1:50" ht="13.5">
      <c r="A257" s="120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</row>
    <row r="258" spans="1:50" ht="13.5">
      <c r="A258" s="120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</row>
    <row r="259" spans="1:50" ht="13.5">
      <c r="A259" s="120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</row>
    <row r="260" spans="1:50" ht="13.5">
      <c r="A260" s="120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</row>
    <row r="261" spans="1:50" ht="13.5">
      <c r="A261" s="120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  <c r="AI261" s="114"/>
      <c r="AJ261" s="114"/>
      <c r="AK261" s="114"/>
      <c r="AL261" s="114"/>
      <c r="AM261" s="114"/>
      <c r="AN261" s="114"/>
      <c r="AO261" s="114"/>
      <c r="AP261" s="114"/>
      <c r="AQ261" s="114"/>
      <c r="AR261" s="114"/>
      <c r="AS261" s="114"/>
      <c r="AT261" s="114"/>
      <c r="AU261" s="114"/>
      <c r="AV261" s="114"/>
      <c r="AW261" s="114"/>
      <c r="AX261" s="114"/>
    </row>
    <row r="262" spans="1:50" ht="13.5">
      <c r="A262" s="120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  <c r="AI262" s="114"/>
      <c r="AJ262" s="114"/>
      <c r="AK262" s="114"/>
      <c r="AL262" s="114"/>
      <c r="AM262" s="114"/>
      <c r="AN262" s="114"/>
      <c r="AO262" s="114"/>
      <c r="AP262" s="114"/>
      <c r="AQ262" s="114"/>
      <c r="AR262" s="114"/>
      <c r="AS262" s="114"/>
      <c r="AT262" s="114"/>
      <c r="AU262" s="114"/>
      <c r="AV262" s="114"/>
      <c r="AW262" s="114"/>
      <c r="AX262" s="114"/>
    </row>
    <row r="263" spans="1:50" ht="13.5">
      <c r="A263" s="120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  <c r="AI263" s="114"/>
      <c r="AJ263" s="114"/>
      <c r="AK263" s="114"/>
      <c r="AL263" s="114"/>
      <c r="AM263" s="114"/>
      <c r="AN263" s="114"/>
      <c r="AO263" s="114"/>
      <c r="AP263" s="114"/>
      <c r="AQ263" s="114"/>
      <c r="AR263" s="114"/>
      <c r="AS263" s="114"/>
      <c r="AT263" s="114"/>
      <c r="AU263" s="114"/>
      <c r="AV263" s="114"/>
      <c r="AW263" s="114"/>
      <c r="AX263" s="114"/>
    </row>
    <row r="264" spans="1:50" ht="13.5">
      <c r="A264" s="120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  <c r="AI264" s="114"/>
      <c r="AJ264" s="114"/>
      <c r="AK264" s="114"/>
      <c r="AL264" s="114"/>
      <c r="AM264" s="114"/>
      <c r="AN264" s="114"/>
      <c r="AO264" s="114"/>
      <c r="AP264" s="114"/>
      <c r="AQ264" s="114"/>
      <c r="AR264" s="114"/>
      <c r="AS264" s="114"/>
      <c r="AT264" s="114"/>
      <c r="AU264" s="114"/>
      <c r="AV264" s="114"/>
      <c r="AW264" s="114"/>
      <c r="AX264" s="114"/>
    </row>
    <row r="265" spans="1:50" ht="13.5">
      <c r="A265" s="120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</row>
    <row r="266" spans="1:50" ht="13.5">
      <c r="A266" s="120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</row>
    <row r="267" spans="1:50" ht="13.5">
      <c r="A267" s="120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</row>
    <row r="268" spans="1:50" ht="13.5">
      <c r="A268" s="120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14"/>
      <c r="AR268" s="114"/>
      <c r="AS268" s="114"/>
      <c r="AT268" s="114"/>
      <c r="AU268" s="114"/>
      <c r="AV268" s="114"/>
      <c r="AW268" s="114"/>
      <c r="AX268" s="114"/>
    </row>
    <row r="269" spans="1:50" ht="13.5">
      <c r="A269" s="120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  <c r="AI269" s="114"/>
      <c r="AJ269" s="114"/>
      <c r="AK269" s="114"/>
      <c r="AL269" s="114"/>
      <c r="AM269" s="114"/>
      <c r="AN269" s="114"/>
      <c r="AO269" s="114"/>
      <c r="AP269" s="114"/>
      <c r="AQ269" s="114"/>
      <c r="AR269" s="114"/>
      <c r="AS269" s="114"/>
      <c r="AT269" s="114"/>
      <c r="AU269" s="114"/>
      <c r="AV269" s="114"/>
      <c r="AW269" s="114"/>
      <c r="AX269" s="114"/>
    </row>
    <row r="270" spans="1:50" ht="13.5">
      <c r="A270" s="120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  <c r="AI270" s="114"/>
      <c r="AJ270" s="114"/>
      <c r="AK270" s="114"/>
      <c r="AL270" s="114"/>
      <c r="AM270" s="114"/>
      <c r="AN270" s="114"/>
      <c r="AO270" s="114"/>
      <c r="AP270" s="114"/>
      <c r="AQ270" s="114"/>
      <c r="AR270" s="114"/>
      <c r="AS270" s="114"/>
      <c r="AT270" s="114"/>
      <c r="AU270" s="114"/>
      <c r="AV270" s="114"/>
      <c r="AW270" s="114"/>
      <c r="AX270" s="114"/>
    </row>
    <row r="271" spans="1:50" ht="13.5">
      <c r="A271" s="120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  <c r="AI271" s="114"/>
      <c r="AJ271" s="114"/>
      <c r="AK271" s="114"/>
      <c r="AL271" s="114"/>
      <c r="AM271" s="114"/>
      <c r="AN271" s="114"/>
      <c r="AO271" s="114"/>
      <c r="AP271" s="114"/>
      <c r="AQ271" s="114"/>
      <c r="AR271" s="114"/>
      <c r="AS271" s="114"/>
      <c r="AT271" s="114"/>
      <c r="AU271" s="114"/>
      <c r="AV271" s="114"/>
      <c r="AW271" s="114"/>
      <c r="AX271" s="114"/>
    </row>
    <row r="272" spans="1:50" ht="13.5">
      <c r="A272" s="120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  <c r="AI272" s="114"/>
      <c r="AJ272" s="114"/>
      <c r="AK272" s="114"/>
      <c r="AL272" s="114"/>
      <c r="AM272" s="114"/>
      <c r="AN272" s="114"/>
      <c r="AO272" s="114"/>
      <c r="AP272" s="114"/>
      <c r="AQ272" s="114"/>
      <c r="AR272" s="114"/>
      <c r="AS272" s="114"/>
      <c r="AT272" s="114"/>
      <c r="AU272" s="114"/>
      <c r="AV272" s="114"/>
      <c r="AW272" s="114"/>
      <c r="AX272" s="114"/>
    </row>
    <row r="273" spans="1:50" ht="13.5">
      <c r="A273" s="120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  <c r="AX273" s="114"/>
    </row>
    <row r="274" spans="1:50" ht="13.5">
      <c r="A274" s="120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</row>
    <row r="275" spans="1:50" ht="13.5">
      <c r="A275" s="120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  <c r="AI275" s="114"/>
      <c r="AJ275" s="114"/>
      <c r="AK275" s="114"/>
      <c r="AL275" s="114"/>
      <c r="AM275" s="114"/>
      <c r="AN275" s="114"/>
      <c r="AO275" s="114"/>
      <c r="AP275" s="114"/>
      <c r="AQ275" s="114"/>
      <c r="AR275" s="114"/>
      <c r="AS275" s="114"/>
      <c r="AT275" s="114"/>
      <c r="AU275" s="114"/>
      <c r="AV275" s="114"/>
      <c r="AW275" s="114"/>
      <c r="AX275" s="114"/>
    </row>
    <row r="276" spans="1:50" ht="13.5">
      <c r="A276" s="120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  <c r="AI276" s="114"/>
      <c r="AJ276" s="114"/>
      <c r="AK276" s="114"/>
      <c r="AL276" s="114"/>
      <c r="AM276" s="114"/>
      <c r="AN276" s="114"/>
      <c r="AO276" s="114"/>
      <c r="AP276" s="114"/>
      <c r="AQ276" s="114"/>
      <c r="AR276" s="114"/>
      <c r="AS276" s="114"/>
      <c r="AT276" s="114"/>
      <c r="AU276" s="114"/>
      <c r="AV276" s="114"/>
      <c r="AW276" s="114"/>
      <c r="AX276" s="114"/>
    </row>
    <row r="277" spans="1:50" ht="13.5">
      <c r="A277" s="120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4"/>
      <c r="AL277" s="114"/>
      <c r="AM277" s="114"/>
      <c r="AN277" s="114"/>
      <c r="AO277" s="114"/>
      <c r="AP277" s="114"/>
      <c r="AQ277" s="114"/>
      <c r="AR277" s="114"/>
      <c r="AS277" s="114"/>
      <c r="AT277" s="114"/>
      <c r="AU277" s="114"/>
      <c r="AV277" s="114"/>
      <c r="AW277" s="114"/>
      <c r="AX277" s="114"/>
    </row>
    <row r="278" spans="1:50" ht="13.5">
      <c r="A278" s="120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  <c r="AI278" s="114"/>
      <c r="AJ278" s="114"/>
      <c r="AK278" s="114"/>
      <c r="AL278" s="114"/>
      <c r="AM278" s="114"/>
      <c r="AN278" s="114"/>
      <c r="AO278" s="114"/>
      <c r="AP278" s="114"/>
      <c r="AQ278" s="114"/>
      <c r="AR278" s="114"/>
      <c r="AS278" s="114"/>
      <c r="AT278" s="114"/>
      <c r="AU278" s="114"/>
      <c r="AV278" s="114"/>
      <c r="AW278" s="114"/>
      <c r="AX278" s="114"/>
    </row>
    <row r="279" spans="1:50" ht="13.5">
      <c r="A279" s="120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  <c r="AI279" s="114"/>
      <c r="AJ279" s="114"/>
      <c r="AK279" s="114"/>
      <c r="AL279" s="114"/>
      <c r="AM279" s="114"/>
      <c r="AN279" s="114"/>
      <c r="AO279" s="114"/>
      <c r="AP279" s="114"/>
      <c r="AQ279" s="114"/>
      <c r="AR279" s="114"/>
      <c r="AS279" s="114"/>
      <c r="AT279" s="114"/>
      <c r="AU279" s="114"/>
      <c r="AV279" s="114"/>
      <c r="AW279" s="114"/>
      <c r="AX279" s="114"/>
    </row>
    <row r="280" spans="1:50" ht="13.5">
      <c r="A280" s="120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14"/>
      <c r="X280" s="114"/>
      <c r="Y280" s="114"/>
      <c r="Z280" s="114"/>
      <c r="AA280" s="114"/>
      <c r="AB280" s="114"/>
      <c r="AC280" s="114"/>
      <c r="AD280" s="114"/>
      <c r="AE280" s="114"/>
      <c r="AF280" s="114"/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</row>
    <row r="281" spans="1:50" ht="13.5">
      <c r="A281" s="120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</row>
    <row r="282" spans="1:50" ht="13.5">
      <c r="A282" s="120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/>
      <c r="AO282" s="114"/>
      <c r="AP282" s="114"/>
      <c r="AQ282" s="114"/>
      <c r="AR282" s="114"/>
      <c r="AS282" s="114"/>
      <c r="AT282" s="114"/>
      <c r="AU282" s="114"/>
      <c r="AV282" s="114"/>
      <c r="AW282" s="114"/>
      <c r="AX282" s="114"/>
    </row>
    <row r="283" spans="1:50" ht="13.5">
      <c r="A283" s="120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/>
      <c r="AO283" s="114"/>
      <c r="AP283" s="114"/>
      <c r="AQ283" s="114"/>
      <c r="AR283" s="114"/>
      <c r="AS283" s="114"/>
      <c r="AT283" s="114"/>
      <c r="AU283" s="114"/>
      <c r="AV283" s="114"/>
      <c r="AW283" s="114"/>
      <c r="AX283" s="114"/>
    </row>
    <row r="284" spans="1:50" ht="13.5">
      <c r="A284" s="120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  <c r="AI284" s="114"/>
      <c r="AJ284" s="114"/>
      <c r="AK284" s="114"/>
      <c r="AL284" s="114"/>
      <c r="AM284" s="114"/>
      <c r="AN284" s="114"/>
      <c r="AO284" s="114"/>
      <c r="AP284" s="114"/>
      <c r="AQ284" s="114"/>
      <c r="AR284" s="114"/>
      <c r="AS284" s="114"/>
      <c r="AT284" s="114"/>
      <c r="AU284" s="114"/>
      <c r="AV284" s="114"/>
      <c r="AW284" s="114"/>
      <c r="AX284" s="114"/>
    </row>
    <row r="285" spans="1:50" ht="13.5">
      <c r="A285" s="120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  <c r="AI285" s="114"/>
      <c r="AJ285" s="114"/>
      <c r="AK285" s="114"/>
      <c r="AL285" s="114"/>
      <c r="AM285" s="114"/>
      <c r="AN285" s="114"/>
      <c r="AO285" s="114"/>
      <c r="AP285" s="114"/>
      <c r="AQ285" s="114"/>
      <c r="AR285" s="114"/>
      <c r="AS285" s="114"/>
      <c r="AT285" s="114"/>
      <c r="AU285" s="114"/>
      <c r="AV285" s="114"/>
      <c r="AW285" s="114"/>
      <c r="AX285" s="114"/>
    </row>
    <row r="286" spans="1:50" ht="13.5">
      <c r="A286" s="120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  <c r="AI286" s="114"/>
      <c r="AJ286" s="114"/>
      <c r="AK286" s="114"/>
      <c r="AL286" s="114"/>
      <c r="AM286" s="114"/>
      <c r="AN286" s="114"/>
      <c r="AO286" s="114"/>
      <c r="AP286" s="114"/>
      <c r="AQ286" s="114"/>
      <c r="AR286" s="114"/>
      <c r="AS286" s="114"/>
      <c r="AT286" s="114"/>
      <c r="AU286" s="114"/>
      <c r="AV286" s="114"/>
      <c r="AW286" s="114"/>
      <c r="AX286" s="114"/>
    </row>
    <row r="287" spans="1:50" ht="13.5">
      <c r="A287" s="120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  <c r="AI287" s="114"/>
      <c r="AJ287" s="114"/>
      <c r="AK287" s="114"/>
      <c r="AL287" s="114"/>
      <c r="AM287" s="114"/>
      <c r="AN287" s="114"/>
      <c r="AO287" s="114"/>
      <c r="AP287" s="114"/>
      <c r="AQ287" s="114"/>
      <c r="AR287" s="114"/>
      <c r="AS287" s="114"/>
      <c r="AT287" s="114"/>
      <c r="AU287" s="114"/>
      <c r="AV287" s="114"/>
      <c r="AW287" s="114"/>
      <c r="AX287" s="114"/>
    </row>
    <row r="288" spans="1:50" ht="13.5">
      <c r="A288" s="120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  <c r="AI288" s="114"/>
      <c r="AJ288" s="114"/>
      <c r="AK288" s="114"/>
      <c r="AL288" s="114"/>
      <c r="AM288" s="114"/>
      <c r="AN288" s="114"/>
      <c r="AO288" s="114"/>
      <c r="AP288" s="114"/>
      <c r="AQ288" s="114"/>
      <c r="AR288" s="114"/>
      <c r="AS288" s="114"/>
      <c r="AT288" s="114"/>
      <c r="AU288" s="114"/>
      <c r="AV288" s="114"/>
      <c r="AW288" s="114"/>
      <c r="AX288" s="114"/>
    </row>
    <row r="289" spans="1:50" ht="13.5">
      <c r="A289" s="120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  <c r="AI289" s="114"/>
      <c r="AJ289" s="114"/>
      <c r="AK289" s="114"/>
      <c r="AL289" s="114"/>
      <c r="AM289" s="114"/>
      <c r="AN289" s="114"/>
      <c r="AO289" s="114"/>
      <c r="AP289" s="114"/>
      <c r="AQ289" s="114"/>
      <c r="AR289" s="114"/>
      <c r="AS289" s="114"/>
      <c r="AT289" s="114"/>
      <c r="AU289" s="114"/>
      <c r="AV289" s="114"/>
      <c r="AW289" s="114"/>
      <c r="AX289" s="114"/>
    </row>
    <row r="290" spans="1:50" ht="13.5">
      <c r="A290" s="120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/>
      <c r="AO290" s="114"/>
      <c r="AP290" s="114"/>
      <c r="AQ290" s="114"/>
      <c r="AR290" s="114"/>
      <c r="AS290" s="114"/>
      <c r="AT290" s="114"/>
      <c r="AU290" s="114"/>
      <c r="AV290" s="114"/>
      <c r="AW290" s="114"/>
      <c r="AX290" s="114"/>
    </row>
    <row r="291" spans="1:50" ht="13.5">
      <c r="A291" s="120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  <c r="AN291" s="114"/>
      <c r="AO291" s="114"/>
      <c r="AP291" s="114"/>
      <c r="AQ291" s="114"/>
      <c r="AR291" s="114"/>
      <c r="AS291" s="114"/>
      <c r="AT291" s="114"/>
      <c r="AU291" s="114"/>
      <c r="AV291" s="114"/>
      <c r="AW291" s="114"/>
      <c r="AX291" s="114"/>
    </row>
    <row r="292" spans="1:50" ht="13.5">
      <c r="A292" s="120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</row>
    <row r="293" spans="1:50" ht="13.5">
      <c r="A293" s="120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  <c r="AI293" s="114"/>
      <c r="AJ293" s="114"/>
      <c r="AK293" s="114"/>
      <c r="AL293" s="114"/>
      <c r="AM293" s="114"/>
      <c r="AN293" s="114"/>
      <c r="AO293" s="114"/>
      <c r="AP293" s="114"/>
      <c r="AQ293" s="114"/>
      <c r="AR293" s="114"/>
      <c r="AS293" s="114"/>
      <c r="AT293" s="114"/>
      <c r="AU293" s="114"/>
      <c r="AV293" s="114"/>
      <c r="AW293" s="114"/>
      <c r="AX293" s="114"/>
    </row>
    <row r="294" spans="1:50" ht="13.5">
      <c r="A294" s="120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  <c r="AI294" s="114"/>
      <c r="AJ294" s="114"/>
      <c r="AK294" s="114"/>
      <c r="AL294" s="114"/>
      <c r="AM294" s="114"/>
      <c r="AN294" s="114"/>
      <c r="AO294" s="114"/>
      <c r="AP294" s="114"/>
      <c r="AQ294" s="114"/>
      <c r="AR294" s="114"/>
      <c r="AS294" s="114"/>
      <c r="AT294" s="114"/>
      <c r="AU294" s="114"/>
      <c r="AV294" s="114"/>
      <c r="AW294" s="114"/>
      <c r="AX294" s="114"/>
    </row>
    <row r="295" spans="1:50" ht="13.5">
      <c r="A295" s="120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4"/>
      <c r="AU295" s="114"/>
      <c r="AV295" s="114"/>
      <c r="AW295" s="114"/>
      <c r="AX295" s="114"/>
    </row>
    <row r="296" spans="1:50" ht="13.5">
      <c r="A296" s="120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14"/>
      <c r="AU296" s="114"/>
      <c r="AV296" s="114"/>
      <c r="AW296" s="114"/>
      <c r="AX296" s="114"/>
    </row>
    <row r="297" spans="1:50" ht="13.5">
      <c r="A297" s="120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  <c r="AN297" s="114"/>
      <c r="AO297" s="114"/>
      <c r="AP297" s="114"/>
      <c r="AQ297" s="114"/>
      <c r="AR297" s="114"/>
      <c r="AS297" s="114"/>
      <c r="AT297" s="114"/>
      <c r="AU297" s="114"/>
      <c r="AV297" s="114"/>
      <c r="AW297" s="114"/>
      <c r="AX297" s="114"/>
    </row>
    <row r="298" spans="1:50" ht="13.5">
      <c r="A298" s="120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  <c r="AI298" s="114"/>
      <c r="AJ298" s="114"/>
      <c r="AK298" s="114"/>
      <c r="AL298" s="114"/>
      <c r="AM298" s="114"/>
      <c r="AN298" s="114"/>
      <c r="AO298" s="114"/>
      <c r="AP298" s="114"/>
      <c r="AQ298" s="114"/>
      <c r="AR298" s="114"/>
      <c r="AS298" s="114"/>
      <c r="AT298" s="114"/>
      <c r="AU298" s="114"/>
      <c r="AV298" s="114"/>
      <c r="AW298" s="114"/>
      <c r="AX298" s="114"/>
    </row>
    <row r="299" spans="1:50" ht="13.5">
      <c r="A299" s="120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  <c r="AI299" s="114"/>
      <c r="AJ299" s="114"/>
      <c r="AK299" s="114"/>
      <c r="AL299" s="114"/>
      <c r="AM299" s="114"/>
      <c r="AN299" s="114"/>
      <c r="AO299" s="114"/>
      <c r="AP299" s="114"/>
      <c r="AQ299" s="114"/>
      <c r="AR299" s="114"/>
      <c r="AS299" s="114"/>
      <c r="AT299" s="114"/>
      <c r="AU299" s="114"/>
      <c r="AV299" s="114"/>
      <c r="AW299" s="114"/>
      <c r="AX299" s="114"/>
    </row>
  </sheetData>
  <sheetProtection/>
  <mergeCells count="704">
    <mergeCell ref="A183:A184"/>
    <mergeCell ref="N183:N184"/>
    <mergeCell ref="O183:O184"/>
    <mergeCell ref="P183:P184"/>
    <mergeCell ref="U183:U184"/>
    <mergeCell ref="V183:V184"/>
    <mergeCell ref="Q183:Q184"/>
    <mergeCell ref="R183:R184"/>
    <mergeCell ref="S183:S184"/>
    <mergeCell ref="T183:T184"/>
    <mergeCell ref="Q181:Q182"/>
    <mergeCell ref="R181:R182"/>
    <mergeCell ref="U181:U182"/>
    <mergeCell ref="V181:V182"/>
    <mergeCell ref="S181:S182"/>
    <mergeCell ref="T181:T182"/>
    <mergeCell ref="A181:A182"/>
    <mergeCell ref="N181:N182"/>
    <mergeCell ref="O181:O182"/>
    <mergeCell ref="P181:P182"/>
    <mergeCell ref="U177:U178"/>
    <mergeCell ref="V177:V178"/>
    <mergeCell ref="U179:U180"/>
    <mergeCell ref="V179:V180"/>
    <mergeCell ref="O179:O180"/>
    <mergeCell ref="P179:P180"/>
    <mergeCell ref="S177:S178"/>
    <mergeCell ref="T177:T178"/>
    <mergeCell ref="S179:S180"/>
    <mergeCell ref="T179:T180"/>
    <mergeCell ref="Q179:Q180"/>
    <mergeCell ref="R179:R180"/>
    <mergeCell ref="A177:A178"/>
    <mergeCell ref="N177:N178"/>
    <mergeCell ref="O177:O178"/>
    <mergeCell ref="P177:P178"/>
    <mergeCell ref="Q177:Q178"/>
    <mergeCell ref="R177:R178"/>
    <mergeCell ref="A179:A180"/>
    <mergeCell ref="N179:N180"/>
    <mergeCell ref="U170:U171"/>
    <mergeCell ref="V170:V171"/>
    <mergeCell ref="B176:D176"/>
    <mergeCell ref="E176:G176"/>
    <mergeCell ref="H176:J176"/>
    <mergeCell ref="K176:M176"/>
    <mergeCell ref="S172:S173"/>
    <mergeCell ref="T172:T173"/>
    <mergeCell ref="U172:U173"/>
    <mergeCell ref="V172:V173"/>
    <mergeCell ref="A172:A173"/>
    <mergeCell ref="N172:N173"/>
    <mergeCell ref="O172:O173"/>
    <mergeCell ref="P172:P173"/>
    <mergeCell ref="Q172:Q173"/>
    <mergeCell ref="R172:R173"/>
    <mergeCell ref="A170:A171"/>
    <mergeCell ref="N170:N171"/>
    <mergeCell ref="O170:O171"/>
    <mergeCell ref="P170:P171"/>
    <mergeCell ref="S168:S169"/>
    <mergeCell ref="T168:T169"/>
    <mergeCell ref="S170:S171"/>
    <mergeCell ref="T170:T171"/>
    <mergeCell ref="Q170:Q171"/>
    <mergeCell ref="R170:R171"/>
    <mergeCell ref="O168:O169"/>
    <mergeCell ref="P168:P169"/>
    <mergeCell ref="Q168:Q169"/>
    <mergeCell ref="R168:R169"/>
    <mergeCell ref="A168:A169"/>
    <mergeCell ref="N168:N169"/>
    <mergeCell ref="U166:U167"/>
    <mergeCell ref="V166:V167"/>
    <mergeCell ref="S166:S167"/>
    <mergeCell ref="T166:T167"/>
    <mergeCell ref="U168:U169"/>
    <mergeCell ref="V168:V169"/>
    <mergeCell ref="A166:A167"/>
    <mergeCell ref="N166:N167"/>
    <mergeCell ref="O166:O167"/>
    <mergeCell ref="P166:P167"/>
    <mergeCell ref="Q166:Q167"/>
    <mergeCell ref="R166:R167"/>
    <mergeCell ref="U159:U160"/>
    <mergeCell ref="V159:V160"/>
    <mergeCell ref="B165:D165"/>
    <mergeCell ref="E165:G165"/>
    <mergeCell ref="H165:J165"/>
    <mergeCell ref="K165:M165"/>
    <mergeCell ref="U161:U162"/>
    <mergeCell ref="V161:V162"/>
    <mergeCell ref="Q161:Q162"/>
    <mergeCell ref="R161:R162"/>
    <mergeCell ref="A161:A162"/>
    <mergeCell ref="N161:N162"/>
    <mergeCell ref="O161:O162"/>
    <mergeCell ref="P161:P162"/>
    <mergeCell ref="S159:S160"/>
    <mergeCell ref="T159:T160"/>
    <mergeCell ref="S161:S162"/>
    <mergeCell ref="T161:T162"/>
    <mergeCell ref="A159:A160"/>
    <mergeCell ref="N159:N160"/>
    <mergeCell ref="O159:O160"/>
    <mergeCell ref="P159:P160"/>
    <mergeCell ref="Q159:Q160"/>
    <mergeCell ref="R159:R160"/>
    <mergeCell ref="S155:S156"/>
    <mergeCell ref="T155:T156"/>
    <mergeCell ref="S157:S158"/>
    <mergeCell ref="T157:T158"/>
    <mergeCell ref="U155:U156"/>
    <mergeCell ref="V155:V156"/>
    <mergeCell ref="U157:U158"/>
    <mergeCell ref="V157:V158"/>
    <mergeCell ref="Q155:Q156"/>
    <mergeCell ref="R155:R156"/>
    <mergeCell ref="A157:A158"/>
    <mergeCell ref="N157:N158"/>
    <mergeCell ref="O157:O158"/>
    <mergeCell ref="P157:P158"/>
    <mergeCell ref="Q157:Q158"/>
    <mergeCell ref="R157:R158"/>
    <mergeCell ref="A155:A156"/>
    <mergeCell ref="N155:N156"/>
    <mergeCell ref="O155:O156"/>
    <mergeCell ref="P155:P156"/>
    <mergeCell ref="B154:D154"/>
    <mergeCell ref="E154:G154"/>
    <mergeCell ref="H154:J154"/>
    <mergeCell ref="K154:M154"/>
    <mergeCell ref="U148:U149"/>
    <mergeCell ref="V148:V149"/>
    <mergeCell ref="S150:S151"/>
    <mergeCell ref="T150:T151"/>
    <mergeCell ref="U150:U151"/>
    <mergeCell ref="V150:V151"/>
    <mergeCell ref="A150:A151"/>
    <mergeCell ref="N150:N151"/>
    <mergeCell ref="O150:O151"/>
    <mergeCell ref="P150:P151"/>
    <mergeCell ref="Q150:Q151"/>
    <mergeCell ref="R150:R151"/>
    <mergeCell ref="A148:A149"/>
    <mergeCell ref="N148:N149"/>
    <mergeCell ref="O148:O149"/>
    <mergeCell ref="P148:P149"/>
    <mergeCell ref="S146:S147"/>
    <mergeCell ref="T146:T147"/>
    <mergeCell ref="S148:S149"/>
    <mergeCell ref="T148:T149"/>
    <mergeCell ref="Q148:Q149"/>
    <mergeCell ref="R148:R149"/>
    <mergeCell ref="O146:O147"/>
    <mergeCell ref="P146:P147"/>
    <mergeCell ref="Q146:Q147"/>
    <mergeCell ref="R146:R147"/>
    <mergeCell ref="A146:A147"/>
    <mergeCell ref="N146:N147"/>
    <mergeCell ref="U144:U145"/>
    <mergeCell ref="V144:V145"/>
    <mergeCell ref="S144:S145"/>
    <mergeCell ref="T144:T145"/>
    <mergeCell ref="U146:U147"/>
    <mergeCell ref="V146:V147"/>
    <mergeCell ref="A144:A145"/>
    <mergeCell ref="N144:N145"/>
    <mergeCell ref="O144:O145"/>
    <mergeCell ref="P144:P145"/>
    <mergeCell ref="Q144:Q145"/>
    <mergeCell ref="R144:R145"/>
    <mergeCell ref="U135:U136"/>
    <mergeCell ref="V135:V136"/>
    <mergeCell ref="B143:D143"/>
    <mergeCell ref="E143:G143"/>
    <mergeCell ref="H143:J143"/>
    <mergeCell ref="K143:M143"/>
    <mergeCell ref="U137:U138"/>
    <mergeCell ref="V137:V138"/>
    <mergeCell ref="Q137:Q138"/>
    <mergeCell ref="R137:R138"/>
    <mergeCell ref="A137:A138"/>
    <mergeCell ref="N137:N138"/>
    <mergeCell ref="O137:O138"/>
    <mergeCell ref="P137:P138"/>
    <mergeCell ref="S135:S136"/>
    <mergeCell ref="T135:T136"/>
    <mergeCell ref="S137:S138"/>
    <mergeCell ref="T137:T138"/>
    <mergeCell ref="A135:A136"/>
    <mergeCell ref="N135:N136"/>
    <mergeCell ref="O135:O136"/>
    <mergeCell ref="P135:P136"/>
    <mergeCell ref="Q135:Q136"/>
    <mergeCell ref="R135:R136"/>
    <mergeCell ref="S131:S132"/>
    <mergeCell ref="T131:T132"/>
    <mergeCell ref="S133:S134"/>
    <mergeCell ref="T133:T134"/>
    <mergeCell ref="U131:U132"/>
    <mergeCell ref="V131:V132"/>
    <mergeCell ref="U133:U134"/>
    <mergeCell ref="V133:V134"/>
    <mergeCell ref="Q131:Q132"/>
    <mergeCell ref="R131:R132"/>
    <mergeCell ref="A133:A134"/>
    <mergeCell ref="N133:N134"/>
    <mergeCell ref="O133:O134"/>
    <mergeCell ref="P133:P134"/>
    <mergeCell ref="Q133:Q134"/>
    <mergeCell ref="R133:R134"/>
    <mergeCell ref="A131:A132"/>
    <mergeCell ref="N131:N132"/>
    <mergeCell ref="O131:O132"/>
    <mergeCell ref="P131:P132"/>
    <mergeCell ref="B130:D130"/>
    <mergeCell ref="E130:G130"/>
    <mergeCell ref="H130:J130"/>
    <mergeCell ref="K130:M130"/>
    <mergeCell ref="U124:U125"/>
    <mergeCell ref="V124:V125"/>
    <mergeCell ref="S126:S127"/>
    <mergeCell ref="T126:T127"/>
    <mergeCell ref="U126:U127"/>
    <mergeCell ref="V126:V127"/>
    <mergeCell ref="A126:A127"/>
    <mergeCell ref="N126:N127"/>
    <mergeCell ref="O126:O127"/>
    <mergeCell ref="P126:P127"/>
    <mergeCell ref="Q126:Q127"/>
    <mergeCell ref="R126:R127"/>
    <mergeCell ref="A124:A125"/>
    <mergeCell ref="N124:N125"/>
    <mergeCell ref="O124:O125"/>
    <mergeCell ref="P124:P125"/>
    <mergeCell ref="S122:S123"/>
    <mergeCell ref="T122:T123"/>
    <mergeCell ref="S124:S125"/>
    <mergeCell ref="T124:T125"/>
    <mergeCell ref="Q124:Q125"/>
    <mergeCell ref="R124:R125"/>
    <mergeCell ref="O122:O123"/>
    <mergeCell ref="P122:P123"/>
    <mergeCell ref="Q122:Q123"/>
    <mergeCell ref="R122:R123"/>
    <mergeCell ref="A122:A123"/>
    <mergeCell ref="N122:N123"/>
    <mergeCell ref="U120:U121"/>
    <mergeCell ref="V120:V121"/>
    <mergeCell ref="S120:S121"/>
    <mergeCell ref="T120:T121"/>
    <mergeCell ref="U122:U123"/>
    <mergeCell ref="V122:V123"/>
    <mergeCell ref="A120:A121"/>
    <mergeCell ref="N120:N121"/>
    <mergeCell ref="O120:O121"/>
    <mergeCell ref="P120:P121"/>
    <mergeCell ref="Q120:Q121"/>
    <mergeCell ref="R120:R121"/>
    <mergeCell ref="B119:D119"/>
    <mergeCell ref="E119:G119"/>
    <mergeCell ref="H119:J119"/>
    <mergeCell ref="K119:M119"/>
    <mergeCell ref="U115:U116"/>
    <mergeCell ref="V115:V116"/>
    <mergeCell ref="Q115:Q116"/>
    <mergeCell ref="R115:R116"/>
    <mergeCell ref="S115:S116"/>
    <mergeCell ref="T115:T116"/>
    <mergeCell ref="U111:U112"/>
    <mergeCell ref="V111:V112"/>
    <mergeCell ref="A115:A116"/>
    <mergeCell ref="N115:N116"/>
    <mergeCell ref="O115:O116"/>
    <mergeCell ref="P115:P116"/>
    <mergeCell ref="S113:S114"/>
    <mergeCell ref="T113:T114"/>
    <mergeCell ref="U113:U114"/>
    <mergeCell ref="V113:V114"/>
    <mergeCell ref="A113:A114"/>
    <mergeCell ref="N113:N114"/>
    <mergeCell ref="O113:O114"/>
    <mergeCell ref="P113:P114"/>
    <mergeCell ref="Q113:Q114"/>
    <mergeCell ref="R113:R114"/>
    <mergeCell ref="A109:A110"/>
    <mergeCell ref="N109:N110"/>
    <mergeCell ref="S109:S110"/>
    <mergeCell ref="T109:T110"/>
    <mergeCell ref="S111:S112"/>
    <mergeCell ref="T111:T112"/>
    <mergeCell ref="A111:A112"/>
    <mergeCell ref="N111:N112"/>
    <mergeCell ref="O111:O112"/>
    <mergeCell ref="P111:P112"/>
    <mergeCell ref="Q111:Q112"/>
    <mergeCell ref="R111:R112"/>
    <mergeCell ref="O109:O110"/>
    <mergeCell ref="P109:P110"/>
    <mergeCell ref="U104:U105"/>
    <mergeCell ref="V104:V105"/>
    <mergeCell ref="Q109:Q110"/>
    <mergeCell ref="R109:R110"/>
    <mergeCell ref="U109:U110"/>
    <mergeCell ref="V109:V110"/>
    <mergeCell ref="S104:S105"/>
    <mergeCell ref="T104:T105"/>
    <mergeCell ref="B108:D108"/>
    <mergeCell ref="E108:G108"/>
    <mergeCell ref="H108:J108"/>
    <mergeCell ref="K108:M108"/>
    <mergeCell ref="S102:S103"/>
    <mergeCell ref="T102:T103"/>
    <mergeCell ref="U102:U103"/>
    <mergeCell ref="V102:V103"/>
    <mergeCell ref="A104:A105"/>
    <mergeCell ref="N104:N105"/>
    <mergeCell ref="O104:O105"/>
    <mergeCell ref="P104:P105"/>
    <mergeCell ref="Q104:Q105"/>
    <mergeCell ref="R104:R105"/>
    <mergeCell ref="S100:S101"/>
    <mergeCell ref="T100:T101"/>
    <mergeCell ref="U100:U101"/>
    <mergeCell ref="V100:V101"/>
    <mergeCell ref="A102:A103"/>
    <mergeCell ref="N102:N103"/>
    <mergeCell ref="O102:O103"/>
    <mergeCell ref="P102:P103"/>
    <mergeCell ref="Q102:Q103"/>
    <mergeCell ref="R102:R103"/>
    <mergeCell ref="A100:A101"/>
    <mergeCell ref="N100:N101"/>
    <mergeCell ref="O100:O101"/>
    <mergeCell ref="P100:P101"/>
    <mergeCell ref="Q100:Q101"/>
    <mergeCell ref="R100:R101"/>
    <mergeCell ref="A98:A99"/>
    <mergeCell ref="N98:N99"/>
    <mergeCell ref="O98:O99"/>
    <mergeCell ref="P98:P99"/>
    <mergeCell ref="U98:U99"/>
    <mergeCell ref="V98:V99"/>
    <mergeCell ref="U85:U86"/>
    <mergeCell ref="V85:V86"/>
    <mergeCell ref="U80:U81"/>
    <mergeCell ref="V80:V81"/>
    <mergeCell ref="Q98:Q99"/>
    <mergeCell ref="R98:R99"/>
    <mergeCell ref="S98:S99"/>
    <mergeCell ref="T98:T99"/>
    <mergeCell ref="B97:D97"/>
    <mergeCell ref="E97:G97"/>
    <mergeCell ref="H97:J97"/>
    <mergeCell ref="K97:M97"/>
    <mergeCell ref="Q91:Q92"/>
    <mergeCell ref="R91:R92"/>
    <mergeCell ref="U91:U92"/>
    <mergeCell ref="V91:V92"/>
    <mergeCell ref="U87:U88"/>
    <mergeCell ref="V87:V88"/>
    <mergeCell ref="U89:U90"/>
    <mergeCell ref="V89:V90"/>
    <mergeCell ref="U69:U70"/>
    <mergeCell ref="V69:V70"/>
    <mergeCell ref="U76:U77"/>
    <mergeCell ref="V76:V77"/>
    <mergeCell ref="B84:D84"/>
    <mergeCell ref="E84:G84"/>
    <mergeCell ref="H84:J84"/>
    <mergeCell ref="K84:M84"/>
    <mergeCell ref="Q80:Q81"/>
    <mergeCell ref="R80:R81"/>
    <mergeCell ref="U78:U79"/>
    <mergeCell ref="V78:V79"/>
    <mergeCell ref="S78:S79"/>
    <mergeCell ref="T78:T79"/>
    <mergeCell ref="U67:U68"/>
    <mergeCell ref="V67:V68"/>
    <mergeCell ref="S76:S77"/>
    <mergeCell ref="T76:T77"/>
    <mergeCell ref="S67:S68"/>
    <mergeCell ref="T67:T68"/>
    <mergeCell ref="A74:A75"/>
    <mergeCell ref="N74:N75"/>
    <mergeCell ref="O74:O75"/>
    <mergeCell ref="P74:P75"/>
    <mergeCell ref="U74:U75"/>
    <mergeCell ref="V74:V75"/>
    <mergeCell ref="S74:S75"/>
    <mergeCell ref="T74:T75"/>
    <mergeCell ref="A69:A70"/>
    <mergeCell ref="N69:N70"/>
    <mergeCell ref="S52:S53"/>
    <mergeCell ref="T52:T53"/>
    <mergeCell ref="A63:A64"/>
    <mergeCell ref="N63:N64"/>
    <mergeCell ref="O63:O64"/>
    <mergeCell ref="P63:P64"/>
    <mergeCell ref="O52:O53"/>
    <mergeCell ref="P52:P53"/>
    <mergeCell ref="S87:S88"/>
    <mergeCell ref="T87:T88"/>
    <mergeCell ref="B62:D62"/>
    <mergeCell ref="E62:G62"/>
    <mergeCell ref="H62:J62"/>
    <mergeCell ref="K62:M62"/>
    <mergeCell ref="Q78:Q79"/>
    <mergeCell ref="R78:R79"/>
    <mergeCell ref="S80:S81"/>
    <mergeCell ref="T80:T81"/>
    <mergeCell ref="A91:A92"/>
    <mergeCell ref="N91:N92"/>
    <mergeCell ref="O91:O92"/>
    <mergeCell ref="P91:P92"/>
    <mergeCell ref="S89:S90"/>
    <mergeCell ref="T89:T90"/>
    <mergeCell ref="S91:S92"/>
    <mergeCell ref="T91:T92"/>
    <mergeCell ref="S58:S59"/>
    <mergeCell ref="T58:T59"/>
    <mergeCell ref="U52:U53"/>
    <mergeCell ref="V52:V53"/>
    <mergeCell ref="Q52:Q53"/>
    <mergeCell ref="R52:R53"/>
    <mergeCell ref="B51:D51"/>
    <mergeCell ref="E51:G51"/>
    <mergeCell ref="H51:J51"/>
    <mergeCell ref="K51:M51"/>
    <mergeCell ref="A52:A53"/>
    <mergeCell ref="N52:N53"/>
    <mergeCell ref="Q89:Q90"/>
    <mergeCell ref="R89:R90"/>
    <mergeCell ref="A89:A90"/>
    <mergeCell ref="N89:N90"/>
    <mergeCell ref="O89:O90"/>
    <mergeCell ref="P89:P90"/>
    <mergeCell ref="S85:S86"/>
    <mergeCell ref="T85:T86"/>
    <mergeCell ref="A87:A88"/>
    <mergeCell ref="N87:N88"/>
    <mergeCell ref="O87:O88"/>
    <mergeCell ref="P87:P88"/>
    <mergeCell ref="Q87:Q88"/>
    <mergeCell ref="R87:R88"/>
    <mergeCell ref="O85:O86"/>
    <mergeCell ref="P85:P86"/>
    <mergeCell ref="O80:O81"/>
    <mergeCell ref="P80:P81"/>
    <mergeCell ref="Q85:Q86"/>
    <mergeCell ref="R85:R86"/>
    <mergeCell ref="A85:A86"/>
    <mergeCell ref="N85:N86"/>
    <mergeCell ref="A80:A81"/>
    <mergeCell ref="N80:N81"/>
    <mergeCell ref="A78:A79"/>
    <mergeCell ref="N78:N79"/>
    <mergeCell ref="O78:O79"/>
    <mergeCell ref="P78:P79"/>
    <mergeCell ref="A76:A77"/>
    <mergeCell ref="N76:N77"/>
    <mergeCell ref="O76:O77"/>
    <mergeCell ref="P76:P77"/>
    <mergeCell ref="B73:D73"/>
    <mergeCell ref="E73:G73"/>
    <mergeCell ref="H73:J73"/>
    <mergeCell ref="K73:M73"/>
    <mergeCell ref="Q76:Q77"/>
    <mergeCell ref="R76:R77"/>
    <mergeCell ref="O69:O70"/>
    <mergeCell ref="P69:P70"/>
    <mergeCell ref="Q74:Q75"/>
    <mergeCell ref="R74:R75"/>
    <mergeCell ref="Q69:Q70"/>
    <mergeCell ref="R69:R70"/>
    <mergeCell ref="S69:S70"/>
    <mergeCell ref="T69:T70"/>
    <mergeCell ref="Q67:Q68"/>
    <mergeCell ref="R67:R68"/>
    <mergeCell ref="S65:S66"/>
    <mergeCell ref="T65:T66"/>
    <mergeCell ref="Q65:Q66"/>
    <mergeCell ref="R65:R66"/>
    <mergeCell ref="U65:U66"/>
    <mergeCell ref="V65:V66"/>
    <mergeCell ref="A67:A68"/>
    <mergeCell ref="N67:N68"/>
    <mergeCell ref="O67:O68"/>
    <mergeCell ref="P67:P68"/>
    <mergeCell ref="A65:A66"/>
    <mergeCell ref="N65:N66"/>
    <mergeCell ref="O65:O66"/>
    <mergeCell ref="P65:P66"/>
    <mergeCell ref="U63:U64"/>
    <mergeCell ref="V63:V64"/>
    <mergeCell ref="Q58:Q59"/>
    <mergeCell ref="R58:R59"/>
    <mergeCell ref="Q63:Q64"/>
    <mergeCell ref="R63:R64"/>
    <mergeCell ref="S63:S64"/>
    <mergeCell ref="T63:T64"/>
    <mergeCell ref="U58:U59"/>
    <mergeCell ref="V58:V59"/>
    <mergeCell ref="A56:A57"/>
    <mergeCell ref="N56:N57"/>
    <mergeCell ref="O56:O57"/>
    <mergeCell ref="P56:P57"/>
    <mergeCell ref="U56:U57"/>
    <mergeCell ref="V56:V57"/>
    <mergeCell ref="Q56:Q57"/>
    <mergeCell ref="R56:R57"/>
    <mergeCell ref="U45:U46"/>
    <mergeCell ref="V45:V46"/>
    <mergeCell ref="S45:S46"/>
    <mergeCell ref="T45:T46"/>
    <mergeCell ref="A58:A59"/>
    <mergeCell ref="N58:N59"/>
    <mergeCell ref="O58:O59"/>
    <mergeCell ref="P58:P59"/>
    <mergeCell ref="U54:U55"/>
    <mergeCell ref="V54:V55"/>
    <mergeCell ref="S56:S57"/>
    <mergeCell ref="T56:T57"/>
    <mergeCell ref="A45:A46"/>
    <mergeCell ref="N45:N46"/>
    <mergeCell ref="O45:O46"/>
    <mergeCell ref="P45:P46"/>
    <mergeCell ref="A54:A55"/>
    <mergeCell ref="N54:N55"/>
    <mergeCell ref="O54:O55"/>
    <mergeCell ref="P54:P55"/>
    <mergeCell ref="U41:U42"/>
    <mergeCell ref="V41:V42"/>
    <mergeCell ref="Q54:Q55"/>
    <mergeCell ref="R54:R55"/>
    <mergeCell ref="Q45:Q46"/>
    <mergeCell ref="R45:R46"/>
    <mergeCell ref="U43:U44"/>
    <mergeCell ref="V43:V44"/>
    <mergeCell ref="S54:S55"/>
    <mergeCell ref="T54:T55"/>
    <mergeCell ref="S43:S44"/>
    <mergeCell ref="T43:T44"/>
    <mergeCell ref="A43:A44"/>
    <mergeCell ref="N43:N44"/>
    <mergeCell ref="O43:O44"/>
    <mergeCell ref="P43:P44"/>
    <mergeCell ref="Q43:Q44"/>
    <mergeCell ref="R43:R44"/>
    <mergeCell ref="A39:A40"/>
    <mergeCell ref="N39:N40"/>
    <mergeCell ref="S39:S40"/>
    <mergeCell ref="T39:T40"/>
    <mergeCell ref="S41:S42"/>
    <mergeCell ref="T41:T42"/>
    <mergeCell ref="A41:A42"/>
    <mergeCell ref="N41:N42"/>
    <mergeCell ref="O41:O42"/>
    <mergeCell ref="P41:P42"/>
    <mergeCell ref="Q41:Q42"/>
    <mergeCell ref="R41:R42"/>
    <mergeCell ref="O39:O40"/>
    <mergeCell ref="P39:P40"/>
    <mergeCell ref="Q39:Q40"/>
    <mergeCell ref="R39:R40"/>
    <mergeCell ref="U39:U40"/>
    <mergeCell ref="V39:V40"/>
    <mergeCell ref="B38:D38"/>
    <mergeCell ref="E38:G38"/>
    <mergeCell ref="H38:J38"/>
    <mergeCell ref="K38:M38"/>
    <mergeCell ref="U32:U33"/>
    <mergeCell ref="V32:V33"/>
    <mergeCell ref="S34:S35"/>
    <mergeCell ref="T34:T35"/>
    <mergeCell ref="U34:U35"/>
    <mergeCell ref="V34:V35"/>
    <mergeCell ref="A34:A35"/>
    <mergeCell ref="N34:N35"/>
    <mergeCell ref="O34:O35"/>
    <mergeCell ref="P34:P35"/>
    <mergeCell ref="Q34:Q35"/>
    <mergeCell ref="R34:R35"/>
    <mergeCell ref="U30:U31"/>
    <mergeCell ref="V30:V31"/>
    <mergeCell ref="A32:A33"/>
    <mergeCell ref="N32:N33"/>
    <mergeCell ref="O32:O33"/>
    <mergeCell ref="P32:P33"/>
    <mergeCell ref="Q32:Q33"/>
    <mergeCell ref="R32:R33"/>
    <mergeCell ref="S32:S33"/>
    <mergeCell ref="T32:T33"/>
    <mergeCell ref="U28:U29"/>
    <mergeCell ref="V28:V29"/>
    <mergeCell ref="A30:A31"/>
    <mergeCell ref="N30:N31"/>
    <mergeCell ref="O30:O31"/>
    <mergeCell ref="P30:P31"/>
    <mergeCell ref="Q30:Q31"/>
    <mergeCell ref="R30:R31"/>
    <mergeCell ref="S30:S31"/>
    <mergeCell ref="T30:T31"/>
    <mergeCell ref="S28:S29"/>
    <mergeCell ref="T28:T29"/>
    <mergeCell ref="B27:D27"/>
    <mergeCell ref="E27:G27"/>
    <mergeCell ref="H27:J27"/>
    <mergeCell ref="K27:M27"/>
    <mergeCell ref="O28:O29"/>
    <mergeCell ref="P28:P29"/>
    <mergeCell ref="Q28:Q29"/>
    <mergeCell ref="R28:R29"/>
    <mergeCell ref="A28:A29"/>
    <mergeCell ref="N28:N29"/>
    <mergeCell ref="V23:V24"/>
    <mergeCell ref="R17:R18"/>
    <mergeCell ref="R19:R20"/>
    <mergeCell ref="R21:R22"/>
    <mergeCell ref="R23:R24"/>
    <mergeCell ref="V21:V22"/>
    <mergeCell ref="V19:V20"/>
    <mergeCell ref="V17:V18"/>
    <mergeCell ref="U21:U22"/>
    <mergeCell ref="Q23:Q24"/>
    <mergeCell ref="S23:S24"/>
    <mergeCell ref="T23:T24"/>
    <mergeCell ref="U23:U24"/>
    <mergeCell ref="S21:S22"/>
    <mergeCell ref="A23:A24"/>
    <mergeCell ref="N23:N24"/>
    <mergeCell ref="O23:O24"/>
    <mergeCell ref="P23:P24"/>
    <mergeCell ref="Q21:Q22"/>
    <mergeCell ref="T21:T22"/>
    <mergeCell ref="A19:A20"/>
    <mergeCell ref="N19:N20"/>
    <mergeCell ref="O19:O20"/>
    <mergeCell ref="P19:P20"/>
    <mergeCell ref="A21:A22"/>
    <mergeCell ref="N21:N22"/>
    <mergeCell ref="O21:O22"/>
    <mergeCell ref="P21:P22"/>
    <mergeCell ref="U17:U18"/>
    <mergeCell ref="Q19:Q20"/>
    <mergeCell ref="S19:S20"/>
    <mergeCell ref="T19:T20"/>
    <mergeCell ref="U19:U20"/>
    <mergeCell ref="Q17:Q18"/>
    <mergeCell ref="S17:S18"/>
    <mergeCell ref="T17:T18"/>
    <mergeCell ref="A17:A18"/>
    <mergeCell ref="N17:N18"/>
    <mergeCell ref="O17:O18"/>
    <mergeCell ref="P17:P18"/>
    <mergeCell ref="B16:D16"/>
    <mergeCell ref="E16:G16"/>
    <mergeCell ref="H16:J16"/>
    <mergeCell ref="K16:M16"/>
    <mergeCell ref="T12:T13"/>
    <mergeCell ref="U12:U13"/>
    <mergeCell ref="T8:T9"/>
    <mergeCell ref="R8:R9"/>
    <mergeCell ref="R12:R13"/>
    <mergeCell ref="P12:P13"/>
    <mergeCell ref="Q12:Q13"/>
    <mergeCell ref="V6:V7"/>
    <mergeCell ref="V8:V9"/>
    <mergeCell ref="V10:V11"/>
    <mergeCell ref="V12:V13"/>
    <mergeCell ref="S10:S11"/>
    <mergeCell ref="S12:S13"/>
    <mergeCell ref="T10:T11"/>
    <mergeCell ref="U10:U11"/>
    <mergeCell ref="U8:U9"/>
    <mergeCell ref="T6:T7"/>
    <mergeCell ref="U6:U7"/>
    <mergeCell ref="O10:O11"/>
    <mergeCell ref="Q10:Q11"/>
    <mergeCell ref="S6:S7"/>
    <mergeCell ref="S8:S9"/>
    <mergeCell ref="R10:R11"/>
    <mergeCell ref="R6:R7"/>
    <mergeCell ref="O6:O7"/>
    <mergeCell ref="Q6:Q7"/>
    <mergeCell ref="Q8:Q9"/>
    <mergeCell ref="P8:P9"/>
    <mergeCell ref="B5:D5"/>
    <mergeCell ref="E5:G5"/>
    <mergeCell ref="H5:J5"/>
    <mergeCell ref="K5:M5"/>
    <mergeCell ref="N8:N9"/>
    <mergeCell ref="N6:N7"/>
    <mergeCell ref="A12:A13"/>
    <mergeCell ref="A10:A11"/>
    <mergeCell ref="A8:A9"/>
    <mergeCell ref="A6:A7"/>
    <mergeCell ref="P6:P7"/>
    <mergeCell ref="P10:P11"/>
    <mergeCell ref="O8:O9"/>
    <mergeCell ref="N12:N13"/>
    <mergeCell ref="N10:N11"/>
    <mergeCell ref="O12:O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view="pageBreakPreview" zoomScale="70" zoomScaleSheetLayoutView="7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10.625" style="2" customWidth="1"/>
    <col min="4" max="4" width="4.625" style="2" customWidth="1"/>
    <col min="5" max="5" width="1.625" style="2" customWidth="1"/>
    <col min="6" max="6" width="4.625" style="2" customWidth="1"/>
    <col min="7" max="7" width="11.625" style="2" customWidth="1"/>
    <col min="8" max="11" width="10.625" style="2" customWidth="1"/>
    <col min="12" max="12" width="4.625" style="2" customWidth="1"/>
    <col min="13" max="13" width="1.625" style="2" customWidth="1"/>
    <col min="14" max="14" width="4.625" style="2" customWidth="1"/>
    <col min="15" max="18" width="10.625" style="2" customWidth="1"/>
    <col min="19" max="19" width="4.625" style="2" customWidth="1"/>
    <col min="20" max="20" width="5.625" style="2" customWidth="1"/>
    <col min="21" max="21" width="12.625" style="2" customWidth="1"/>
    <col min="22" max="22" width="6.625" style="2" customWidth="1"/>
    <col min="23" max="23" width="12.625" style="2" customWidth="1"/>
    <col min="24" max="24" width="4.625" style="2" customWidth="1"/>
    <col min="25" max="25" width="12.625" style="2" customWidth="1"/>
    <col min="26" max="26" width="4.625" style="2" customWidth="1"/>
    <col min="27" max="27" width="12.625" style="2" customWidth="1"/>
    <col min="28" max="28" width="4.625" style="2" customWidth="1"/>
    <col min="29" max="16384" width="9.00390625" style="2" customWidth="1"/>
  </cols>
  <sheetData>
    <row r="1" s="1" customFormat="1" ht="30" customHeight="1">
      <c r="A1" s="8" t="s">
        <v>1</v>
      </c>
    </row>
    <row r="2" s="1" customFormat="1" ht="30" customHeight="1">
      <c r="A2" s="8" t="s">
        <v>2</v>
      </c>
    </row>
    <row r="3" spans="1:18" ht="27.75" customHeight="1">
      <c r="A3" s="280" t="s">
        <v>128</v>
      </c>
      <c r="B3" s="281"/>
      <c r="C3" s="282" t="str">
        <f>U8</f>
        <v>西部グラウンド 上</v>
      </c>
      <c r="D3" s="283"/>
      <c r="E3" s="283"/>
      <c r="F3" s="283"/>
      <c r="G3" s="283"/>
      <c r="H3" s="283"/>
      <c r="I3" s="283"/>
      <c r="J3" s="284"/>
      <c r="K3" s="285" t="str">
        <f>Y8</f>
        <v>西部グラウンド　下</v>
      </c>
      <c r="L3" s="286"/>
      <c r="M3" s="286"/>
      <c r="N3" s="286"/>
      <c r="O3" s="286"/>
      <c r="P3" s="286"/>
      <c r="Q3" s="286"/>
      <c r="R3" s="287"/>
    </row>
    <row r="4" spans="1:18" ht="27.75" customHeight="1">
      <c r="A4" s="288" t="s">
        <v>127</v>
      </c>
      <c r="B4" s="278"/>
      <c r="C4" s="173" t="str">
        <f>U7</f>
        <v>A</v>
      </c>
      <c r="D4" s="152"/>
      <c r="E4" s="152" t="s">
        <v>144</v>
      </c>
      <c r="F4" s="152"/>
      <c r="G4" s="174" t="str">
        <f>W7</f>
        <v>G</v>
      </c>
      <c r="H4" s="105" t="s">
        <v>31</v>
      </c>
      <c r="I4" s="106" t="str">
        <f>'予選リーグ組み合わせ'!B6</f>
        <v>廣田</v>
      </c>
      <c r="J4" s="107" t="str">
        <f>'予選リーグ組み合わせ'!C6</f>
        <v>宮迫</v>
      </c>
      <c r="K4" s="173" t="str">
        <f>Y7</f>
        <v>M</v>
      </c>
      <c r="L4" s="152"/>
      <c r="M4" s="152" t="s">
        <v>144</v>
      </c>
      <c r="N4" s="152"/>
      <c r="O4" s="174" t="str">
        <f>AA7</f>
        <v>N</v>
      </c>
      <c r="P4" s="105" t="s">
        <v>31</v>
      </c>
      <c r="Q4" s="106" t="str">
        <f>'予選リーグ組み合わせ'!D6</f>
        <v>中尾</v>
      </c>
      <c r="R4" s="103" t="str">
        <f>'予選リーグ組み合わせ'!E6</f>
        <v>足立</v>
      </c>
    </row>
    <row r="5" spans="1:20" ht="27.75" customHeight="1">
      <c r="A5" s="277" t="s">
        <v>14</v>
      </c>
      <c r="B5" s="278"/>
      <c r="C5" s="15" t="s">
        <v>16</v>
      </c>
      <c r="D5" s="279" t="str">
        <f>C8</f>
        <v>庄内</v>
      </c>
      <c r="E5" s="279"/>
      <c r="F5" s="279"/>
      <c r="G5" s="16" t="str">
        <f>G8</f>
        <v>滝尾下郡</v>
      </c>
      <c r="H5" s="17" t="s">
        <v>17</v>
      </c>
      <c r="I5" s="18" t="str">
        <f>C12</f>
        <v>明治北</v>
      </c>
      <c r="J5" s="18" t="str">
        <f>G12</f>
        <v>東大分</v>
      </c>
      <c r="K5" s="15" t="s">
        <v>16</v>
      </c>
      <c r="L5" s="279" t="str">
        <f>K8</f>
        <v>HOYO大分</v>
      </c>
      <c r="M5" s="279"/>
      <c r="N5" s="279"/>
      <c r="O5" s="16" t="str">
        <f>O8</f>
        <v>豊府</v>
      </c>
      <c r="P5" s="17" t="s">
        <v>17</v>
      </c>
      <c r="Q5" s="18" t="str">
        <f>K12</f>
        <v>豊府</v>
      </c>
      <c r="R5" s="19" t="str">
        <f>O12</f>
        <v>三佐</v>
      </c>
      <c r="T5" s="2" t="s">
        <v>12</v>
      </c>
    </row>
    <row r="6" spans="1:20" ht="27.75" customHeight="1" thickBot="1">
      <c r="A6" s="108" t="s">
        <v>10</v>
      </c>
      <c r="B6" s="109" t="s">
        <v>3</v>
      </c>
      <c r="C6" s="266" t="s">
        <v>20</v>
      </c>
      <c r="D6" s="267"/>
      <c r="E6" s="267"/>
      <c r="F6" s="267"/>
      <c r="G6" s="267"/>
      <c r="H6" s="25" t="s">
        <v>4</v>
      </c>
      <c r="I6" s="268" t="s">
        <v>5</v>
      </c>
      <c r="J6" s="269"/>
      <c r="K6" s="270" t="s">
        <v>20</v>
      </c>
      <c r="L6" s="266"/>
      <c r="M6" s="266"/>
      <c r="N6" s="266"/>
      <c r="O6" s="293"/>
      <c r="P6" s="25" t="s">
        <v>4</v>
      </c>
      <c r="Q6" s="291" t="s">
        <v>5</v>
      </c>
      <c r="R6" s="292"/>
      <c r="T6" s="2" t="s">
        <v>13</v>
      </c>
    </row>
    <row r="7" spans="1:28" ht="27.75" customHeight="1" thickTop="1">
      <c r="A7" s="4">
        <v>5</v>
      </c>
      <c r="B7" s="9">
        <v>0.4166666666666667</v>
      </c>
      <c r="C7" s="26" t="str">
        <f>U9</f>
        <v>城南</v>
      </c>
      <c r="D7" s="27">
        <v>0</v>
      </c>
      <c r="E7" s="47" t="s">
        <v>126</v>
      </c>
      <c r="F7" s="26">
        <v>19</v>
      </c>
      <c r="G7" s="27" t="str">
        <f>U10</f>
        <v>西の台</v>
      </c>
      <c r="H7" s="28"/>
      <c r="I7" s="99" t="str">
        <f>U11</f>
        <v>稙田</v>
      </c>
      <c r="J7" s="100" t="str">
        <f>U12</f>
        <v>由布川</v>
      </c>
      <c r="K7" s="29" t="str">
        <f>Y9</f>
        <v>戸次</v>
      </c>
      <c r="L7" s="30">
        <v>2</v>
      </c>
      <c r="M7" s="52" t="s">
        <v>18</v>
      </c>
      <c r="N7" s="31">
        <v>1</v>
      </c>
      <c r="O7" s="30" t="str">
        <f>Y10</f>
        <v>アティオス</v>
      </c>
      <c r="P7" s="32"/>
      <c r="Q7" s="98" t="str">
        <f>Y11</f>
        <v>田尻</v>
      </c>
      <c r="R7" s="97" t="str">
        <f>AA11</f>
        <v>三佐</v>
      </c>
      <c r="T7" s="3" t="s">
        <v>11</v>
      </c>
      <c r="U7" s="271" t="str">
        <f>'予選リーグ組み合わせ'!B5</f>
        <v>A</v>
      </c>
      <c r="V7" s="272"/>
      <c r="W7" s="271" t="str">
        <f>'予選リーグ組み合わせ'!C5</f>
        <v>G</v>
      </c>
      <c r="X7" s="272"/>
      <c r="Y7" s="271" t="str">
        <f>'予選リーグ組み合わせ'!D5</f>
        <v>M</v>
      </c>
      <c r="Z7" s="272"/>
      <c r="AA7" s="271" t="str">
        <f>'予選リーグ組み合わせ'!E5</f>
        <v>N</v>
      </c>
      <c r="AB7" s="272"/>
    </row>
    <row r="8" spans="1:28" ht="27.75" customHeight="1">
      <c r="A8" s="5" t="s">
        <v>6</v>
      </c>
      <c r="B8" s="10">
        <v>0.4583333333333333</v>
      </c>
      <c r="C8" s="33" t="str">
        <f>W9</f>
        <v>庄内</v>
      </c>
      <c r="D8" s="34">
        <v>1</v>
      </c>
      <c r="E8" s="35" t="s">
        <v>126</v>
      </c>
      <c r="F8" s="33">
        <v>6</v>
      </c>
      <c r="G8" s="34" t="str">
        <f>W10</f>
        <v>滝尾下郡</v>
      </c>
      <c r="H8" s="36"/>
      <c r="I8" s="37" t="str">
        <f>W11</f>
        <v>明治北</v>
      </c>
      <c r="J8" s="34" t="str">
        <f>W12</f>
        <v>東大分</v>
      </c>
      <c r="K8" s="38" t="str">
        <f>AA9</f>
        <v>HOYO大分</v>
      </c>
      <c r="L8" s="39">
        <v>1</v>
      </c>
      <c r="M8" s="40" t="s">
        <v>18</v>
      </c>
      <c r="N8" s="41">
        <v>1</v>
      </c>
      <c r="O8" s="39" t="str">
        <f>AA10</f>
        <v>豊府</v>
      </c>
      <c r="P8" s="42"/>
      <c r="Q8" s="43" t="str">
        <f>AA11</f>
        <v>三佐</v>
      </c>
      <c r="R8" s="44" t="str">
        <f>Y10</f>
        <v>アティオス</v>
      </c>
      <c r="T8" s="3" t="s">
        <v>0</v>
      </c>
      <c r="U8" s="175" t="str">
        <f>'予選リーグ組み合わせ'!B4</f>
        <v>西部グラウンド 上</v>
      </c>
      <c r="V8" s="176"/>
      <c r="W8" s="176"/>
      <c r="X8" s="177"/>
      <c r="Y8" s="175" t="str">
        <f>'予選リーグ組み合わせ'!D4</f>
        <v>西部グラウンド　下</v>
      </c>
      <c r="Z8" s="176"/>
      <c r="AA8" s="176"/>
      <c r="AB8" s="177"/>
    </row>
    <row r="9" spans="1:28" ht="27.75" customHeight="1">
      <c r="A9" s="5">
        <v>11</v>
      </c>
      <c r="B9" s="10">
        <v>0.5</v>
      </c>
      <c r="C9" s="45" t="str">
        <f>U9</f>
        <v>城南</v>
      </c>
      <c r="D9" s="46">
        <v>0</v>
      </c>
      <c r="E9" s="47" t="s">
        <v>126</v>
      </c>
      <c r="F9" s="45">
        <v>18</v>
      </c>
      <c r="G9" s="46" t="str">
        <f>U11</f>
        <v>稙田</v>
      </c>
      <c r="H9" s="48"/>
      <c r="I9" s="49" t="str">
        <f>U10</f>
        <v>西の台</v>
      </c>
      <c r="J9" s="46" t="str">
        <f>U12</f>
        <v>由布川</v>
      </c>
      <c r="K9" s="50" t="str">
        <f>Y9</f>
        <v>戸次</v>
      </c>
      <c r="L9" s="51">
        <v>0</v>
      </c>
      <c r="M9" s="52" t="s">
        <v>18</v>
      </c>
      <c r="N9" s="53">
        <v>2</v>
      </c>
      <c r="O9" s="51" t="str">
        <f>Y11</f>
        <v>田尻</v>
      </c>
      <c r="P9" s="54"/>
      <c r="Q9" s="55" t="str">
        <f>Y10</f>
        <v>アティオス</v>
      </c>
      <c r="R9" s="56" t="str">
        <f>AA10</f>
        <v>豊府</v>
      </c>
      <c r="T9" s="3">
        <v>1</v>
      </c>
      <c r="U9" s="3" t="str">
        <f>'予選リーグ組み合わせ'!B7</f>
        <v>城南</v>
      </c>
      <c r="V9" s="3">
        <f>COUNTIF($C$5:$J$19,U9)</f>
        <v>7</v>
      </c>
      <c r="W9" s="3" t="str">
        <f>'予選リーグ組み合わせ'!C7</f>
        <v>庄内</v>
      </c>
      <c r="X9" s="3">
        <f>COUNTIF($C$5:$J$19,W9)</f>
        <v>7</v>
      </c>
      <c r="Y9" s="3" t="str">
        <f>'予選リーグ組み合わせ'!D7</f>
        <v>戸次</v>
      </c>
      <c r="Z9" s="3">
        <f>COUNTIF($K$5:$R$19,Y9)</f>
        <v>7</v>
      </c>
      <c r="AA9" s="3" t="str">
        <f>'予選リーグ組み合わせ'!E7</f>
        <v>HOYO大分</v>
      </c>
      <c r="AB9" s="3">
        <f>COUNTIF($K$5:$R$19,AA9)</f>
        <v>5</v>
      </c>
    </row>
    <row r="10" spans="1:28" ht="27.75" customHeight="1">
      <c r="A10" s="5" t="s">
        <v>7</v>
      </c>
      <c r="B10" s="10">
        <v>0.5416666666666666</v>
      </c>
      <c r="C10" s="33" t="str">
        <f>W9</f>
        <v>庄内</v>
      </c>
      <c r="D10" s="34">
        <v>0</v>
      </c>
      <c r="E10" s="35" t="s">
        <v>18</v>
      </c>
      <c r="F10" s="33">
        <v>6</v>
      </c>
      <c r="G10" s="34" t="str">
        <f>W11</f>
        <v>明治北</v>
      </c>
      <c r="H10" s="36"/>
      <c r="I10" s="37" t="str">
        <f>W10</f>
        <v>滝尾下郡</v>
      </c>
      <c r="J10" s="34" t="str">
        <f>W12</f>
        <v>東大分</v>
      </c>
      <c r="K10" s="38" t="str">
        <f>AA9</f>
        <v>HOYO大分</v>
      </c>
      <c r="L10" s="39">
        <v>1</v>
      </c>
      <c r="M10" s="40" t="s">
        <v>18</v>
      </c>
      <c r="N10" s="41">
        <v>1</v>
      </c>
      <c r="O10" s="39" t="str">
        <f>AA11</f>
        <v>三佐</v>
      </c>
      <c r="P10" s="42"/>
      <c r="Q10" s="43" t="str">
        <f>AA10</f>
        <v>豊府</v>
      </c>
      <c r="R10" s="44" t="str">
        <f>Y12</f>
        <v>横瀬</v>
      </c>
      <c r="T10" s="3">
        <v>2</v>
      </c>
      <c r="U10" s="3" t="str">
        <f>'予選リーグ組み合わせ'!B8</f>
        <v>西の台</v>
      </c>
      <c r="V10" s="3">
        <f>COUNTIF($C$7:$J$19,U10)</f>
        <v>7</v>
      </c>
      <c r="W10" s="3" t="str">
        <f>'予選リーグ組み合わせ'!C8</f>
        <v>滝尾下郡</v>
      </c>
      <c r="X10" s="3">
        <f>COUNTIF($C$5:$J$19,W10)</f>
        <v>7</v>
      </c>
      <c r="Y10" s="3" t="str">
        <f>'予選リーグ組み合わせ'!D8</f>
        <v>アティオス</v>
      </c>
      <c r="Z10" s="3">
        <f>COUNTIF($K$5:$R$19,Y10)</f>
        <v>7</v>
      </c>
      <c r="AA10" s="3" t="str">
        <f>'予選リーグ組み合わせ'!E8</f>
        <v>豊府</v>
      </c>
      <c r="AB10" s="3">
        <f>COUNTIF($K$5:$R$19,AA10)</f>
        <v>6</v>
      </c>
    </row>
    <row r="11" spans="1:28" ht="27.75" customHeight="1">
      <c r="A11" s="5" t="s">
        <v>8</v>
      </c>
      <c r="B11" s="10">
        <v>0.5833333333333334</v>
      </c>
      <c r="C11" s="45" t="str">
        <f>U11</f>
        <v>稙田</v>
      </c>
      <c r="D11" s="46">
        <v>4</v>
      </c>
      <c r="E11" s="47" t="s">
        <v>18</v>
      </c>
      <c r="F11" s="45">
        <v>0</v>
      </c>
      <c r="G11" s="46" t="str">
        <f>U12</f>
        <v>由布川</v>
      </c>
      <c r="H11" s="48"/>
      <c r="I11" s="49" t="str">
        <f>U9</f>
        <v>城南</v>
      </c>
      <c r="J11" s="46" t="str">
        <f>U10</f>
        <v>西の台</v>
      </c>
      <c r="K11" s="50" t="str">
        <f>Y11</f>
        <v>田尻</v>
      </c>
      <c r="L11" s="51">
        <v>4</v>
      </c>
      <c r="M11" s="52" t="s">
        <v>18</v>
      </c>
      <c r="N11" s="53">
        <v>0</v>
      </c>
      <c r="O11" s="51" t="str">
        <f>Y12</f>
        <v>横瀬</v>
      </c>
      <c r="P11" s="54"/>
      <c r="Q11" s="55" t="str">
        <f>Y9</f>
        <v>戸次</v>
      </c>
      <c r="R11" s="56" t="str">
        <f>AA9</f>
        <v>HOYO大分</v>
      </c>
      <c r="T11" s="3">
        <v>3</v>
      </c>
      <c r="U11" s="3" t="str">
        <f>'予選リーグ組み合わせ'!B9</f>
        <v>稙田</v>
      </c>
      <c r="V11" s="3">
        <f>COUNTIF($C$7:$J$19,U11)</f>
        <v>7</v>
      </c>
      <c r="W11" s="3" t="str">
        <f>'予選リーグ組み合わせ'!C9</f>
        <v>明治北</v>
      </c>
      <c r="X11" s="3">
        <f>COUNTIF($C$5:$J$19,W11)</f>
        <v>7</v>
      </c>
      <c r="Y11" s="3" t="str">
        <f>'予選リーグ組み合わせ'!D9</f>
        <v>田尻</v>
      </c>
      <c r="Z11" s="3">
        <f>COUNTIF($K$5:$R$19,Y11)</f>
        <v>7</v>
      </c>
      <c r="AA11" s="3" t="str">
        <f>'予選リーグ組み合わせ'!E9</f>
        <v>三佐</v>
      </c>
      <c r="AB11" s="3">
        <f>COUNTIF($K$5:$R$19,AA11)</f>
        <v>5</v>
      </c>
    </row>
    <row r="12" spans="1:28" ht="27.75" customHeight="1" thickBot="1">
      <c r="A12" s="6"/>
      <c r="B12" s="11">
        <v>0.625</v>
      </c>
      <c r="C12" s="57" t="str">
        <f>W11</f>
        <v>明治北</v>
      </c>
      <c r="D12" s="58">
        <v>3</v>
      </c>
      <c r="E12" s="59" t="s">
        <v>18</v>
      </c>
      <c r="F12" s="57">
        <v>0</v>
      </c>
      <c r="G12" s="58" t="str">
        <f>W12</f>
        <v>東大分</v>
      </c>
      <c r="H12" s="60"/>
      <c r="I12" s="61" t="str">
        <f>W9</f>
        <v>庄内</v>
      </c>
      <c r="J12" s="58" t="str">
        <f>W10</f>
        <v>滝尾下郡</v>
      </c>
      <c r="K12" s="62" t="str">
        <f>AA10</f>
        <v>豊府</v>
      </c>
      <c r="L12" s="63">
        <v>2</v>
      </c>
      <c r="M12" s="64" t="s">
        <v>18</v>
      </c>
      <c r="N12" s="65">
        <v>2</v>
      </c>
      <c r="O12" s="63" t="str">
        <f>AA11</f>
        <v>三佐</v>
      </c>
      <c r="P12" s="66"/>
      <c r="Q12" s="67" t="str">
        <f>AA9</f>
        <v>HOYO大分</v>
      </c>
      <c r="R12" s="68" t="str">
        <f>Y12</f>
        <v>横瀬</v>
      </c>
      <c r="T12" s="3">
        <v>4</v>
      </c>
      <c r="U12" s="3" t="str">
        <f>'予選リーグ組み合わせ'!B10</f>
        <v>由布川</v>
      </c>
      <c r="V12" s="3">
        <f>COUNTIF($C$7:$J$19,U12)</f>
        <v>7</v>
      </c>
      <c r="W12" s="3" t="str">
        <f>'予選リーグ組み合わせ'!C10</f>
        <v>東大分</v>
      </c>
      <c r="X12" s="3">
        <f>COUNTIF($C$5:$J$19,W12)</f>
        <v>7</v>
      </c>
      <c r="Y12" s="3" t="str">
        <f>'予選リーグ組み合わせ'!D10</f>
        <v>横瀬</v>
      </c>
      <c r="Z12" s="3">
        <f>COUNTIF($K$5:$R$19,Y12)</f>
        <v>7</v>
      </c>
      <c r="AA12" s="3"/>
      <c r="AB12" s="3"/>
    </row>
    <row r="13" spans="1:28" ht="27.75" customHeight="1" thickBot="1" thickTop="1">
      <c r="A13" s="273" t="s">
        <v>15</v>
      </c>
      <c r="B13" s="274"/>
      <c r="C13" s="20" t="s">
        <v>16</v>
      </c>
      <c r="D13" s="275" t="str">
        <f>C15</f>
        <v>西の台</v>
      </c>
      <c r="E13" s="275"/>
      <c r="F13" s="275"/>
      <c r="G13" s="21" t="str">
        <f>G15</f>
        <v>稙田</v>
      </c>
      <c r="H13" s="22" t="s">
        <v>17</v>
      </c>
      <c r="I13" s="23" t="str">
        <f>C19</f>
        <v>城南</v>
      </c>
      <c r="J13" s="23" t="str">
        <f>G19</f>
        <v>由布川</v>
      </c>
      <c r="K13" s="20" t="s">
        <v>16</v>
      </c>
      <c r="L13" s="275" t="str">
        <f>K14</f>
        <v>アティオス</v>
      </c>
      <c r="M13" s="275"/>
      <c r="N13" s="275"/>
      <c r="O13" s="21" t="str">
        <f>O14</f>
        <v>田尻</v>
      </c>
      <c r="P13" s="22" t="s">
        <v>17</v>
      </c>
      <c r="Q13" s="23" t="str">
        <f>K18</f>
        <v>戸次</v>
      </c>
      <c r="R13" s="24" t="str">
        <f>O18</f>
        <v>横瀬</v>
      </c>
      <c r="T13" s="126" t="s">
        <v>159</v>
      </c>
      <c r="U13" s="14"/>
      <c r="V13" s="14"/>
      <c r="W13" s="14"/>
      <c r="X13" s="14"/>
      <c r="Y13" s="14"/>
      <c r="Z13" s="14"/>
      <c r="AA13" s="14"/>
      <c r="AB13" s="14"/>
    </row>
    <row r="14" spans="1:20" ht="27.75" customHeight="1" thickTop="1">
      <c r="A14" s="5">
        <v>5</v>
      </c>
      <c r="B14" s="12">
        <v>0.4166666666666667</v>
      </c>
      <c r="C14" s="69" t="str">
        <f>W10</f>
        <v>滝尾下郡</v>
      </c>
      <c r="D14" s="70">
        <v>0</v>
      </c>
      <c r="E14" s="71" t="s">
        <v>19</v>
      </c>
      <c r="F14" s="69">
        <v>3</v>
      </c>
      <c r="G14" s="70" t="str">
        <f>W11</f>
        <v>明治北</v>
      </c>
      <c r="H14" s="72"/>
      <c r="I14" s="73" t="str">
        <f>W9</f>
        <v>庄内</v>
      </c>
      <c r="J14" s="70" t="str">
        <f>W12</f>
        <v>東大分</v>
      </c>
      <c r="K14" s="74" t="str">
        <f>Y10</f>
        <v>アティオス</v>
      </c>
      <c r="L14" s="75">
        <v>1</v>
      </c>
      <c r="M14" s="76" t="s">
        <v>19</v>
      </c>
      <c r="N14" s="77">
        <v>4</v>
      </c>
      <c r="O14" s="75" t="str">
        <f>Y11</f>
        <v>田尻</v>
      </c>
      <c r="P14" s="78"/>
      <c r="Q14" s="79" t="str">
        <f>Y9</f>
        <v>戸次</v>
      </c>
      <c r="R14" s="80" t="str">
        <f>Y12</f>
        <v>横瀬</v>
      </c>
      <c r="T14" s="101" t="s">
        <v>43</v>
      </c>
    </row>
    <row r="15" spans="1:20" ht="27.75" customHeight="1">
      <c r="A15" s="5" t="s">
        <v>6</v>
      </c>
      <c r="B15" s="10">
        <v>0.4583333333333333</v>
      </c>
      <c r="C15" s="45" t="str">
        <f>U10</f>
        <v>西の台</v>
      </c>
      <c r="D15" s="46">
        <v>3</v>
      </c>
      <c r="E15" s="47" t="s">
        <v>19</v>
      </c>
      <c r="F15" s="45">
        <v>2</v>
      </c>
      <c r="G15" s="46" t="str">
        <f>U11</f>
        <v>稙田</v>
      </c>
      <c r="H15" s="81"/>
      <c r="I15" s="49" t="str">
        <f>U9</f>
        <v>城南</v>
      </c>
      <c r="J15" s="46" t="str">
        <f>U12</f>
        <v>由布川</v>
      </c>
      <c r="K15" s="50"/>
      <c r="L15" s="51"/>
      <c r="M15" s="52"/>
      <c r="N15" s="53"/>
      <c r="O15" s="51"/>
      <c r="P15" s="82"/>
      <c r="Q15" s="55"/>
      <c r="R15" s="56"/>
      <c r="T15" s="125" t="s">
        <v>45</v>
      </c>
    </row>
    <row r="16" spans="1:20" ht="27.75" customHeight="1">
      <c r="A16" s="5">
        <v>12</v>
      </c>
      <c r="B16" s="10">
        <v>0.5</v>
      </c>
      <c r="C16" s="33" t="str">
        <f>W10</f>
        <v>滝尾下郡</v>
      </c>
      <c r="D16" s="34">
        <v>0</v>
      </c>
      <c r="E16" s="35" t="s">
        <v>19</v>
      </c>
      <c r="F16" s="33">
        <v>0</v>
      </c>
      <c r="G16" s="34" t="str">
        <f>W12</f>
        <v>東大分</v>
      </c>
      <c r="H16" s="83"/>
      <c r="I16" s="37" t="str">
        <f>W9</f>
        <v>庄内</v>
      </c>
      <c r="J16" s="34" t="str">
        <f>W11</f>
        <v>明治北</v>
      </c>
      <c r="K16" s="38" t="str">
        <f>Y10</f>
        <v>アティオス</v>
      </c>
      <c r="L16" s="39">
        <v>3</v>
      </c>
      <c r="M16" s="40" t="s">
        <v>19</v>
      </c>
      <c r="N16" s="41">
        <v>1</v>
      </c>
      <c r="O16" s="39" t="str">
        <f>Y12</f>
        <v>横瀬</v>
      </c>
      <c r="P16" s="84"/>
      <c r="Q16" s="43" t="str">
        <f>Y9</f>
        <v>戸次</v>
      </c>
      <c r="R16" s="44" t="str">
        <f>Y11</f>
        <v>田尻</v>
      </c>
      <c r="T16" s="125" t="s">
        <v>44</v>
      </c>
    </row>
    <row r="17" spans="1:18" ht="27.75" customHeight="1">
      <c r="A17" s="5" t="s">
        <v>7</v>
      </c>
      <c r="B17" s="10">
        <v>0.5416666666666666</v>
      </c>
      <c r="C17" s="45" t="str">
        <f>U10</f>
        <v>西の台</v>
      </c>
      <c r="D17" s="46">
        <v>1</v>
      </c>
      <c r="E17" s="47" t="s">
        <v>19</v>
      </c>
      <c r="F17" s="45">
        <v>1</v>
      </c>
      <c r="G17" s="46" t="str">
        <f>U12</f>
        <v>由布川</v>
      </c>
      <c r="H17" s="81"/>
      <c r="I17" s="49" t="str">
        <f>U9</f>
        <v>城南</v>
      </c>
      <c r="J17" s="46" t="str">
        <f>U11</f>
        <v>稙田</v>
      </c>
      <c r="K17" s="50"/>
      <c r="L17" s="51"/>
      <c r="M17" s="52"/>
      <c r="N17" s="53"/>
      <c r="O17" s="51"/>
      <c r="P17" s="82"/>
      <c r="Q17" s="55"/>
      <c r="R17" s="56"/>
    </row>
    <row r="18" spans="1:18" ht="27.75" customHeight="1">
      <c r="A18" s="5" t="s">
        <v>9</v>
      </c>
      <c r="B18" s="10">
        <v>0.5833333333333334</v>
      </c>
      <c r="C18" s="33" t="str">
        <f>W9</f>
        <v>庄内</v>
      </c>
      <c r="D18" s="34">
        <v>0</v>
      </c>
      <c r="E18" s="35" t="s">
        <v>19</v>
      </c>
      <c r="F18" s="33">
        <v>3</v>
      </c>
      <c r="G18" s="34" t="str">
        <f>W12</f>
        <v>東大分</v>
      </c>
      <c r="H18" s="83"/>
      <c r="I18" s="37" t="str">
        <f>W10</f>
        <v>滝尾下郡</v>
      </c>
      <c r="J18" s="34" t="str">
        <f>W11</f>
        <v>明治北</v>
      </c>
      <c r="K18" s="38" t="str">
        <f>Y9</f>
        <v>戸次</v>
      </c>
      <c r="L18" s="39">
        <v>4</v>
      </c>
      <c r="M18" s="40" t="s">
        <v>19</v>
      </c>
      <c r="N18" s="41">
        <v>1</v>
      </c>
      <c r="O18" s="39" t="str">
        <f>Y12</f>
        <v>横瀬</v>
      </c>
      <c r="P18" s="84"/>
      <c r="Q18" s="43" t="str">
        <f>Y10</f>
        <v>アティオス</v>
      </c>
      <c r="R18" s="44" t="str">
        <f>Y11</f>
        <v>田尻</v>
      </c>
    </row>
    <row r="19" spans="1:18" ht="27.75" customHeight="1">
      <c r="A19" s="7"/>
      <c r="B19" s="13">
        <v>0.625</v>
      </c>
      <c r="C19" s="85" t="str">
        <f>U9</f>
        <v>城南</v>
      </c>
      <c r="D19" s="86">
        <v>0</v>
      </c>
      <c r="E19" s="87" t="s">
        <v>19</v>
      </c>
      <c r="F19" s="85">
        <v>7</v>
      </c>
      <c r="G19" s="86" t="str">
        <f>U12</f>
        <v>由布川</v>
      </c>
      <c r="H19" s="88"/>
      <c r="I19" s="89" t="str">
        <f>U10</f>
        <v>西の台</v>
      </c>
      <c r="J19" s="86" t="str">
        <f>U11</f>
        <v>稙田</v>
      </c>
      <c r="K19" s="90"/>
      <c r="L19" s="91"/>
      <c r="M19" s="92"/>
      <c r="N19" s="93"/>
      <c r="O19" s="91"/>
      <c r="P19" s="94"/>
      <c r="Q19" s="95"/>
      <c r="R19" s="96"/>
    </row>
    <row r="20" s="1" customFormat="1" ht="30" customHeight="1">
      <c r="A20" s="8" t="s">
        <v>1</v>
      </c>
    </row>
    <row r="21" s="1" customFormat="1" ht="30" customHeight="1">
      <c r="A21" s="8" t="s">
        <v>2</v>
      </c>
    </row>
    <row r="22" spans="1:18" ht="27.75" customHeight="1">
      <c r="A22" s="280" t="s">
        <v>128</v>
      </c>
      <c r="B22" s="281"/>
      <c r="C22" s="282" t="str">
        <f>U27</f>
        <v>南大分スポーツパーク　北</v>
      </c>
      <c r="D22" s="283"/>
      <c r="E22" s="283"/>
      <c r="F22" s="283"/>
      <c r="G22" s="283"/>
      <c r="H22" s="283"/>
      <c r="I22" s="283"/>
      <c r="J22" s="284"/>
      <c r="K22" s="285" t="str">
        <f>Y27</f>
        <v>南大分スポーツパーク　南</v>
      </c>
      <c r="L22" s="286"/>
      <c r="M22" s="286"/>
      <c r="N22" s="286"/>
      <c r="O22" s="286"/>
      <c r="P22" s="286"/>
      <c r="Q22" s="286"/>
      <c r="R22" s="287"/>
    </row>
    <row r="23" spans="1:18" ht="27.75" customHeight="1">
      <c r="A23" s="288" t="s">
        <v>127</v>
      </c>
      <c r="B23" s="278"/>
      <c r="C23" s="173" t="str">
        <f>U26</f>
        <v>D</v>
      </c>
      <c r="D23" s="152"/>
      <c r="E23" s="152" t="s">
        <v>144</v>
      </c>
      <c r="F23" s="152"/>
      <c r="G23" s="174" t="str">
        <f>W26</f>
        <v>E</v>
      </c>
      <c r="H23" s="105" t="s">
        <v>31</v>
      </c>
      <c r="I23" s="106" t="str">
        <f>'予選リーグ組み合わせ'!F6</f>
        <v>川端</v>
      </c>
      <c r="J23" s="107" t="str">
        <f>'予選リーグ組み合わせ'!G6</f>
        <v>渡辺</v>
      </c>
      <c r="K23" s="173" t="str">
        <f>Y26</f>
        <v>F</v>
      </c>
      <c r="L23" s="152"/>
      <c r="M23" s="152" t="s">
        <v>144</v>
      </c>
      <c r="N23" s="152"/>
      <c r="O23" s="174" t="str">
        <f>AA26</f>
        <v>K</v>
      </c>
      <c r="P23" s="105" t="s">
        <v>31</v>
      </c>
      <c r="Q23" s="106" t="str">
        <f>'予選リーグ組み合わせ'!H6</f>
        <v>河野</v>
      </c>
      <c r="R23" s="103" t="str">
        <f>'予選リーグ組み合わせ'!I6</f>
        <v>秦</v>
      </c>
    </row>
    <row r="24" spans="1:20" ht="27.75" customHeight="1">
      <c r="A24" s="277" t="s">
        <v>14</v>
      </c>
      <c r="B24" s="278"/>
      <c r="C24" s="15" t="s">
        <v>16</v>
      </c>
      <c r="D24" s="279" t="str">
        <f>C27</f>
        <v>トリニータジュニア</v>
      </c>
      <c r="E24" s="279"/>
      <c r="F24" s="279"/>
      <c r="G24" s="16" t="str">
        <f>G27</f>
        <v>大道</v>
      </c>
      <c r="H24" s="17" t="s">
        <v>17</v>
      </c>
      <c r="I24" s="18" t="str">
        <f>C31</f>
        <v>鶴崎</v>
      </c>
      <c r="J24" s="18" t="str">
        <f>G31</f>
        <v>日岡</v>
      </c>
      <c r="K24" s="15" t="s">
        <v>16</v>
      </c>
      <c r="L24" s="279" t="str">
        <f>K27</f>
        <v>春日</v>
      </c>
      <c r="M24" s="279"/>
      <c r="N24" s="279"/>
      <c r="O24" s="16" t="str">
        <f>O27</f>
        <v>ELAN</v>
      </c>
      <c r="P24" s="17" t="s">
        <v>17</v>
      </c>
      <c r="Q24" s="18" t="str">
        <f>K31</f>
        <v>南大分SC</v>
      </c>
      <c r="R24" s="19" t="str">
        <f>O31</f>
        <v>敷戸</v>
      </c>
      <c r="T24" s="2" t="s">
        <v>12</v>
      </c>
    </row>
    <row r="25" spans="1:20" ht="27.75" customHeight="1" thickBot="1">
      <c r="A25" s="108" t="s">
        <v>10</v>
      </c>
      <c r="B25" s="109" t="s">
        <v>3</v>
      </c>
      <c r="C25" s="266" t="s">
        <v>20</v>
      </c>
      <c r="D25" s="267"/>
      <c r="E25" s="267"/>
      <c r="F25" s="267"/>
      <c r="G25" s="267"/>
      <c r="H25" s="25" t="s">
        <v>4</v>
      </c>
      <c r="I25" s="268" t="s">
        <v>5</v>
      </c>
      <c r="J25" s="269"/>
      <c r="K25" s="270" t="s">
        <v>20</v>
      </c>
      <c r="L25" s="267"/>
      <c r="M25" s="267"/>
      <c r="N25" s="267"/>
      <c r="O25" s="267"/>
      <c r="P25" s="25" t="s">
        <v>4</v>
      </c>
      <c r="Q25" s="268" t="s">
        <v>5</v>
      </c>
      <c r="R25" s="276"/>
      <c r="T25" s="2" t="s">
        <v>13</v>
      </c>
    </row>
    <row r="26" spans="1:28" ht="27.75" customHeight="1" thickTop="1">
      <c r="A26" s="4">
        <v>5</v>
      </c>
      <c r="B26" s="9">
        <v>0.4166666666666667</v>
      </c>
      <c r="C26" s="151" t="str">
        <f>U28</f>
        <v>トリニータタートルズ</v>
      </c>
      <c r="D26" s="27">
        <v>1</v>
      </c>
      <c r="E26" s="47" t="s">
        <v>126</v>
      </c>
      <c r="F26" s="26">
        <v>0</v>
      </c>
      <c r="G26" s="27" t="str">
        <f>U29</f>
        <v>八幡</v>
      </c>
      <c r="H26" s="28"/>
      <c r="I26" s="99" t="str">
        <f>U30</f>
        <v>カティオーラU12B</v>
      </c>
      <c r="J26" s="100" t="str">
        <f>U31</f>
        <v>別保</v>
      </c>
      <c r="K26" s="29" t="str">
        <f>Y28</f>
        <v>荏隈</v>
      </c>
      <c r="L26" s="30">
        <v>9</v>
      </c>
      <c r="M26" s="52" t="s">
        <v>18</v>
      </c>
      <c r="N26" s="31">
        <v>0</v>
      </c>
      <c r="O26" s="30" t="str">
        <f>Y29</f>
        <v>賀来</v>
      </c>
      <c r="P26" s="32"/>
      <c r="Q26" s="98" t="str">
        <f>Y30</f>
        <v>南大分SS</v>
      </c>
      <c r="R26" s="97" t="str">
        <f>Y31</f>
        <v>明野北</v>
      </c>
      <c r="T26" s="3" t="s">
        <v>11</v>
      </c>
      <c r="U26" s="271" t="str">
        <f>'予選リーグ組み合わせ'!F5</f>
        <v>D</v>
      </c>
      <c r="V26" s="272"/>
      <c r="W26" s="271" t="str">
        <f>'予選リーグ組み合わせ'!G5</f>
        <v>E</v>
      </c>
      <c r="X26" s="272"/>
      <c r="Y26" s="271" t="str">
        <f>'予選リーグ組み合わせ'!H5</f>
        <v>F</v>
      </c>
      <c r="Z26" s="272"/>
      <c r="AA26" s="271" t="str">
        <f>'予選リーグ組み合わせ'!I5</f>
        <v>K</v>
      </c>
      <c r="AB26" s="272"/>
    </row>
    <row r="27" spans="1:28" ht="27.75" customHeight="1">
      <c r="A27" s="5" t="s">
        <v>6</v>
      </c>
      <c r="B27" s="10">
        <v>0.4583333333333333</v>
      </c>
      <c r="C27" s="33" t="str">
        <f>W28</f>
        <v>トリニータジュニア</v>
      </c>
      <c r="D27" s="34">
        <v>5</v>
      </c>
      <c r="E27" s="35" t="s">
        <v>126</v>
      </c>
      <c r="F27" s="33">
        <v>0</v>
      </c>
      <c r="G27" s="34" t="str">
        <f>W29</f>
        <v>大道</v>
      </c>
      <c r="H27" s="36"/>
      <c r="I27" s="37" t="str">
        <f>W30</f>
        <v>鶴崎</v>
      </c>
      <c r="J27" s="34" t="str">
        <f>W31</f>
        <v>日岡</v>
      </c>
      <c r="K27" s="38" t="str">
        <f>AA28</f>
        <v>春日</v>
      </c>
      <c r="L27" s="39">
        <v>0</v>
      </c>
      <c r="M27" s="40" t="s">
        <v>18</v>
      </c>
      <c r="N27" s="41">
        <v>7</v>
      </c>
      <c r="O27" s="39" t="str">
        <f>AA29</f>
        <v>ELAN</v>
      </c>
      <c r="P27" s="42"/>
      <c r="Q27" s="43" t="str">
        <f>AA30</f>
        <v>南大分SC</v>
      </c>
      <c r="R27" s="44" t="str">
        <f>AA31</f>
        <v>敷戸</v>
      </c>
      <c r="T27" s="3" t="s">
        <v>0</v>
      </c>
      <c r="U27" s="175" t="str">
        <f>'予選リーグ組み合わせ'!F4</f>
        <v>南大分スポーツパーク　北</v>
      </c>
      <c r="V27" s="176"/>
      <c r="W27" s="176"/>
      <c r="X27" s="177"/>
      <c r="Y27" s="175" t="str">
        <f>'予選リーグ組み合わせ'!H4</f>
        <v>南大分スポーツパーク　南</v>
      </c>
      <c r="Z27" s="176"/>
      <c r="AA27" s="176"/>
      <c r="AB27" s="177"/>
    </row>
    <row r="28" spans="1:28" ht="27.75" customHeight="1">
      <c r="A28" s="5">
        <v>11</v>
      </c>
      <c r="B28" s="10">
        <v>0.5</v>
      </c>
      <c r="C28" s="45" t="str">
        <f>U28</f>
        <v>トリニータタートルズ</v>
      </c>
      <c r="D28" s="46">
        <v>0</v>
      </c>
      <c r="E28" s="47" t="s">
        <v>126</v>
      </c>
      <c r="F28" s="45">
        <v>7</v>
      </c>
      <c r="G28" s="46" t="str">
        <f>U30</f>
        <v>カティオーラU12B</v>
      </c>
      <c r="H28" s="48"/>
      <c r="I28" s="49" t="str">
        <f>U29</f>
        <v>八幡</v>
      </c>
      <c r="J28" s="46" t="str">
        <f>U31</f>
        <v>別保</v>
      </c>
      <c r="K28" s="50" t="str">
        <f>Y28</f>
        <v>荏隈</v>
      </c>
      <c r="L28" s="51">
        <v>3</v>
      </c>
      <c r="M28" s="52" t="s">
        <v>18</v>
      </c>
      <c r="N28" s="53">
        <v>3</v>
      </c>
      <c r="O28" s="51" t="str">
        <f>Y30</f>
        <v>南大分SS</v>
      </c>
      <c r="P28" s="54"/>
      <c r="Q28" s="55" t="str">
        <f>Y29</f>
        <v>賀来</v>
      </c>
      <c r="R28" s="56" t="str">
        <f>Y31</f>
        <v>明野北</v>
      </c>
      <c r="T28" s="3">
        <v>1</v>
      </c>
      <c r="U28" s="3" t="str">
        <f>'予選リーグ組み合わせ'!F7</f>
        <v>トリニータタートルズ</v>
      </c>
      <c r="V28" s="3">
        <f>COUNTIF($C$24:$J$38,U28)</f>
        <v>7</v>
      </c>
      <c r="W28" s="3" t="str">
        <f>'予選リーグ組み合わせ'!G7</f>
        <v>トリニータジュニア</v>
      </c>
      <c r="X28" s="3">
        <f>COUNTIF($C$24:$J$38,W28)</f>
        <v>7</v>
      </c>
      <c r="Y28" s="3" t="str">
        <f>'予選リーグ組み合わせ'!H7</f>
        <v>荏隈</v>
      </c>
      <c r="Z28" s="3">
        <f>COUNTIF($K$24:$R$38,Y28)</f>
        <v>7</v>
      </c>
      <c r="AA28" s="3" t="str">
        <f>'予選リーグ組み合わせ'!I7</f>
        <v>春日</v>
      </c>
      <c r="AB28" s="3">
        <f>COUNTIF($K$24:$R$38,AA28)</f>
        <v>7</v>
      </c>
    </row>
    <row r="29" spans="1:28" ht="27.75" customHeight="1">
      <c r="A29" s="5" t="s">
        <v>7</v>
      </c>
      <c r="B29" s="10">
        <v>0.5416666666666666</v>
      </c>
      <c r="C29" s="33" t="str">
        <f>W28</f>
        <v>トリニータジュニア</v>
      </c>
      <c r="D29" s="34">
        <v>7</v>
      </c>
      <c r="E29" s="35" t="s">
        <v>18</v>
      </c>
      <c r="F29" s="33">
        <v>0</v>
      </c>
      <c r="G29" s="34" t="str">
        <f>W30</f>
        <v>鶴崎</v>
      </c>
      <c r="H29" s="36"/>
      <c r="I29" s="37" t="str">
        <f>W29</f>
        <v>大道</v>
      </c>
      <c r="J29" s="34" t="str">
        <f>W31</f>
        <v>日岡</v>
      </c>
      <c r="K29" s="38" t="str">
        <f>AA28</f>
        <v>春日</v>
      </c>
      <c r="L29" s="39">
        <v>3</v>
      </c>
      <c r="M29" s="40" t="s">
        <v>18</v>
      </c>
      <c r="N29" s="41">
        <v>1</v>
      </c>
      <c r="O29" s="39" t="str">
        <f>AA30</f>
        <v>南大分SC</v>
      </c>
      <c r="P29" s="42"/>
      <c r="Q29" s="43" t="str">
        <f>AA29</f>
        <v>ELAN</v>
      </c>
      <c r="R29" s="44" t="str">
        <f>AA31</f>
        <v>敷戸</v>
      </c>
      <c r="T29" s="3">
        <v>2</v>
      </c>
      <c r="U29" s="3" t="str">
        <f>'予選リーグ組み合わせ'!F8</f>
        <v>八幡</v>
      </c>
      <c r="V29" s="3">
        <f>COUNTIF($C$24:$J$38,U29)</f>
        <v>7</v>
      </c>
      <c r="W29" s="3" t="str">
        <f>'予選リーグ組み合わせ'!G8</f>
        <v>大道</v>
      </c>
      <c r="X29" s="3">
        <f>COUNTIF($C$24:$J$38,W29)</f>
        <v>7</v>
      </c>
      <c r="Y29" s="3" t="str">
        <f>'予選リーグ組み合わせ'!H8</f>
        <v>賀来</v>
      </c>
      <c r="Z29" s="3">
        <f>COUNTIF($K$24:$R$38,Y29)</f>
        <v>7</v>
      </c>
      <c r="AA29" s="3" t="str">
        <f>'予選リーグ組み合わせ'!I8</f>
        <v>ELAN</v>
      </c>
      <c r="AB29" s="3">
        <f>COUNTIF($K$24:$R$38,AA29)</f>
        <v>7</v>
      </c>
    </row>
    <row r="30" spans="1:28" ht="27.75" customHeight="1">
      <c r="A30" s="5" t="s">
        <v>8</v>
      </c>
      <c r="B30" s="10">
        <v>0.5833333333333334</v>
      </c>
      <c r="C30" s="45" t="str">
        <f>U30</f>
        <v>カティオーラU12B</v>
      </c>
      <c r="D30" s="46">
        <v>1</v>
      </c>
      <c r="E30" s="47" t="s">
        <v>18</v>
      </c>
      <c r="F30" s="45">
        <v>0</v>
      </c>
      <c r="G30" s="46" t="str">
        <f>U31</f>
        <v>別保</v>
      </c>
      <c r="H30" s="48"/>
      <c r="I30" s="49" t="str">
        <f>U28</f>
        <v>トリニータタートルズ</v>
      </c>
      <c r="J30" s="46" t="str">
        <f>U29</f>
        <v>八幡</v>
      </c>
      <c r="K30" s="50" t="str">
        <f>Y30</f>
        <v>南大分SS</v>
      </c>
      <c r="L30" s="51">
        <v>8</v>
      </c>
      <c r="M30" s="52" t="s">
        <v>18</v>
      </c>
      <c r="N30" s="53">
        <v>0</v>
      </c>
      <c r="O30" s="51" t="str">
        <f>Y31</f>
        <v>明野北</v>
      </c>
      <c r="P30" s="54"/>
      <c r="Q30" s="55" t="str">
        <f>Y28</f>
        <v>荏隈</v>
      </c>
      <c r="R30" s="56" t="str">
        <f>Y29</f>
        <v>賀来</v>
      </c>
      <c r="T30" s="3">
        <v>3</v>
      </c>
      <c r="U30" s="3" t="str">
        <f>'予選リーグ組み合わせ'!F9</f>
        <v>カティオーラU12B</v>
      </c>
      <c r="V30" s="3">
        <f>COUNTIF($C$24:$J$38,U30)</f>
        <v>7</v>
      </c>
      <c r="W30" s="3" t="str">
        <f>'予選リーグ組み合わせ'!G9</f>
        <v>鶴崎</v>
      </c>
      <c r="X30" s="3">
        <f>COUNTIF($C$24:$J$38,W30)</f>
        <v>7</v>
      </c>
      <c r="Y30" s="3" t="str">
        <f>'予選リーグ組み合わせ'!H9</f>
        <v>南大分SS</v>
      </c>
      <c r="Z30" s="3">
        <f>COUNTIF($K$24:$R$38,Y30)</f>
        <v>7</v>
      </c>
      <c r="AA30" s="3" t="str">
        <f>'予選リーグ組み合わせ'!I9</f>
        <v>南大分SC</v>
      </c>
      <c r="AB30" s="3">
        <f>COUNTIF($K$24:$R$38,AA30)</f>
        <v>7</v>
      </c>
    </row>
    <row r="31" spans="1:28" ht="27.75" customHeight="1" thickBot="1">
      <c r="A31" s="6"/>
      <c r="B31" s="11">
        <v>0.625</v>
      </c>
      <c r="C31" s="57" t="str">
        <f>W30</f>
        <v>鶴崎</v>
      </c>
      <c r="D31" s="58">
        <v>0</v>
      </c>
      <c r="E31" s="59" t="s">
        <v>18</v>
      </c>
      <c r="F31" s="57">
        <v>2</v>
      </c>
      <c r="G31" s="58" t="str">
        <f>W31</f>
        <v>日岡</v>
      </c>
      <c r="H31" s="60"/>
      <c r="I31" s="61" t="str">
        <f>W28</f>
        <v>トリニータジュニア</v>
      </c>
      <c r="J31" s="58" t="str">
        <f>W29</f>
        <v>大道</v>
      </c>
      <c r="K31" s="62" t="str">
        <f>AA30</f>
        <v>南大分SC</v>
      </c>
      <c r="L31" s="63">
        <v>0</v>
      </c>
      <c r="M31" s="64" t="s">
        <v>18</v>
      </c>
      <c r="N31" s="65">
        <v>11</v>
      </c>
      <c r="O31" s="63" t="str">
        <f>AA31</f>
        <v>敷戸</v>
      </c>
      <c r="P31" s="66"/>
      <c r="Q31" s="67" t="str">
        <f>AA28</f>
        <v>春日</v>
      </c>
      <c r="R31" s="68" t="str">
        <f>AA29</f>
        <v>ELAN</v>
      </c>
      <c r="T31" s="3">
        <v>4</v>
      </c>
      <c r="U31" s="3" t="str">
        <f>'予選リーグ組み合わせ'!F10</f>
        <v>別保</v>
      </c>
      <c r="V31" s="3">
        <f>COUNTIF($C$24:$J$38,U31)</f>
        <v>7</v>
      </c>
      <c r="W31" s="3" t="str">
        <f>'予選リーグ組み合わせ'!G10</f>
        <v>日岡</v>
      </c>
      <c r="X31" s="3">
        <f>COUNTIF($C$24:$J$38,W31)</f>
        <v>7</v>
      </c>
      <c r="Y31" s="3" t="str">
        <f>'予選リーグ組み合わせ'!H10</f>
        <v>明野北</v>
      </c>
      <c r="Z31" s="3">
        <f>COUNTIF($K$24:$R$38,Y31)</f>
        <v>7</v>
      </c>
      <c r="AA31" s="3" t="str">
        <f>'予選リーグ組み合わせ'!I10</f>
        <v>敷戸</v>
      </c>
      <c r="AB31" s="3">
        <f>COUNTIF($K$24:$R$38,AA31)</f>
        <v>7</v>
      </c>
    </row>
    <row r="32" spans="1:28" ht="27.75" customHeight="1" thickBot="1" thickTop="1">
      <c r="A32" s="273" t="s">
        <v>15</v>
      </c>
      <c r="B32" s="274"/>
      <c r="C32" s="20" t="s">
        <v>16</v>
      </c>
      <c r="D32" s="275" t="str">
        <f>C34</f>
        <v>八幡</v>
      </c>
      <c r="E32" s="275"/>
      <c r="F32" s="275"/>
      <c r="G32" s="21" t="str">
        <f>G34</f>
        <v>カティオーラU12B</v>
      </c>
      <c r="H32" s="22" t="s">
        <v>17</v>
      </c>
      <c r="I32" s="23" t="str">
        <f>C38</f>
        <v>トリニータタートルズ</v>
      </c>
      <c r="J32" s="23" t="str">
        <f>G38</f>
        <v>別保</v>
      </c>
      <c r="K32" s="20" t="s">
        <v>16</v>
      </c>
      <c r="L32" s="275" t="str">
        <f>K34</f>
        <v>賀来</v>
      </c>
      <c r="M32" s="275"/>
      <c r="N32" s="275"/>
      <c r="O32" s="21" t="str">
        <f>O34</f>
        <v>南大分SS</v>
      </c>
      <c r="P32" s="22" t="s">
        <v>17</v>
      </c>
      <c r="Q32" s="23" t="str">
        <f>K38</f>
        <v>荏隈</v>
      </c>
      <c r="R32" s="24" t="str">
        <f>O38</f>
        <v>明野北</v>
      </c>
      <c r="T32" s="126" t="s">
        <v>158</v>
      </c>
      <c r="U32" s="14"/>
      <c r="V32" s="14"/>
      <c r="W32" s="14"/>
      <c r="X32" s="14"/>
      <c r="Y32" s="14"/>
      <c r="Z32" s="14"/>
      <c r="AA32" s="14"/>
      <c r="AB32" s="14"/>
    </row>
    <row r="33" spans="1:18" ht="27.75" customHeight="1" thickTop="1">
      <c r="A33" s="5">
        <v>5</v>
      </c>
      <c r="B33" s="12">
        <v>0.4166666666666667</v>
      </c>
      <c r="C33" s="69" t="str">
        <f>W29</f>
        <v>大道</v>
      </c>
      <c r="D33" s="70">
        <v>5</v>
      </c>
      <c r="E33" s="71" t="s">
        <v>19</v>
      </c>
      <c r="F33" s="69">
        <v>0</v>
      </c>
      <c r="G33" s="70" t="str">
        <f>W30</f>
        <v>鶴崎</v>
      </c>
      <c r="H33" s="72"/>
      <c r="I33" s="73" t="str">
        <f>W28</f>
        <v>トリニータジュニア</v>
      </c>
      <c r="J33" s="70" t="str">
        <f>W31</f>
        <v>日岡</v>
      </c>
      <c r="K33" s="74" t="str">
        <f>AA29</f>
        <v>ELAN</v>
      </c>
      <c r="L33" s="75">
        <v>16</v>
      </c>
      <c r="M33" s="76" t="s">
        <v>19</v>
      </c>
      <c r="N33" s="77">
        <v>0</v>
      </c>
      <c r="O33" s="75" t="str">
        <f>AA30</f>
        <v>南大分SC</v>
      </c>
      <c r="P33" s="78"/>
      <c r="Q33" s="79" t="str">
        <f>AA28</f>
        <v>春日</v>
      </c>
      <c r="R33" s="80" t="str">
        <f>AA31</f>
        <v>敷戸</v>
      </c>
    </row>
    <row r="34" spans="1:18" ht="27.75" customHeight="1">
      <c r="A34" s="5" t="s">
        <v>6</v>
      </c>
      <c r="B34" s="10">
        <v>0.4583333333333333</v>
      </c>
      <c r="C34" s="45" t="str">
        <f>U29</f>
        <v>八幡</v>
      </c>
      <c r="D34" s="46">
        <v>0</v>
      </c>
      <c r="E34" s="47" t="s">
        <v>19</v>
      </c>
      <c r="F34" s="45">
        <v>6</v>
      </c>
      <c r="G34" s="46" t="str">
        <f>U30</f>
        <v>カティオーラU12B</v>
      </c>
      <c r="H34" s="81"/>
      <c r="I34" s="49" t="str">
        <f>U28</f>
        <v>トリニータタートルズ</v>
      </c>
      <c r="J34" s="46" t="str">
        <f>U31</f>
        <v>別保</v>
      </c>
      <c r="K34" s="50" t="str">
        <f>Y29</f>
        <v>賀来</v>
      </c>
      <c r="L34" s="51">
        <v>0</v>
      </c>
      <c r="M34" s="52" t="s">
        <v>19</v>
      </c>
      <c r="N34" s="53">
        <v>22</v>
      </c>
      <c r="O34" s="51" t="str">
        <f>Y30</f>
        <v>南大分SS</v>
      </c>
      <c r="P34" s="82"/>
      <c r="Q34" s="55" t="str">
        <f>Y28</f>
        <v>荏隈</v>
      </c>
      <c r="R34" s="56" t="str">
        <f>Y31</f>
        <v>明野北</v>
      </c>
    </row>
    <row r="35" spans="1:18" ht="27.75" customHeight="1">
      <c r="A35" s="5">
        <v>12</v>
      </c>
      <c r="B35" s="10">
        <v>0.5</v>
      </c>
      <c r="C35" s="33" t="str">
        <f>W29</f>
        <v>大道</v>
      </c>
      <c r="D35" s="34">
        <v>5</v>
      </c>
      <c r="E35" s="35" t="s">
        <v>19</v>
      </c>
      <c r="F35" s="33">
        <v>1</v>
      </c>
      <c r="G35" s="34" t="str">
        <f>W31</f>
        <v>日岡</v>
      </c>
      <c r="H35" s="83"/>
      <c r="I35" s="37" t="str">
        <f>W28</f>
        <v>トリニータジュニア</v>
      </c>
      <c r="J35" s="34" t="str">
        <f>W30</f>
        <v>鶴崎</v>
      </c>
      <c r="K35" s="38" t="str">
        <f>AA29</f>
        <v>ELAN</v>
      </c>
      <c r="L35" s="39">
        <v>1</v>
      </c>
      <c r="M35" s="40" t="s">
        <v>19</v>
      </c>
      <c r="N35" s="41">
        <v>0</v>
      </c>
      <c r="O35" s="39" t="str">
        <f>AA31</f>
        <v>敷戸</v>
      </c>
      <c r="P35" s="84"/>
      <c r="Q35" s="43" t="str">
        <f>AA28</f>
        <v>春日</v>
      </c>
      <c r="R35" s="44" t="str">
        <f>AA30</f>
        <v>南大分SC</v>
      </c>
    </row>
    <row r="36" spans="1:18" ht="27.75" customHeight="1">
      <c r="A36" s="5" t="s">
        <v>7</v>
      </c>
      <c r="B36" s="10">
        <v>0.5416666666666666</v>
      </c>
      <c r="C36" s="45" t="str">
        <f>U29</f>
        <v>八幡</v>
      </c>
      <c r="D36" s="46">
        <v>0</v>
      </c>
      <c r="E36" s="47" t="s">
        <v>19</v>
      </c>
      <c r="F36" s="45">
        <v>0</v>
      </c>
      <c r="G36" s="46" t="str">
        <f>U31</f>
        <v>別保</v>
      </c>
      <c r="H36" s="81"/>
      <c r="I36" s="49" t="str">
        <f>U28</f>
        <v>トリニータタートルズ</v>
      </c>
      <c r="J36" s="46" t="str">
        <f>U30</f>
        <v>カティオーラU12B</v>
      </c>
      <c r="K36" s="50" t="str">
        <f>Y29</f>
        <v>賀来</v>
      </c>
      <c r="L36" s="51">
        <v>0</v>
      </c>
      <c r="M36" s="52" t="s">
        <v>19</v>
      </c>
      <c r="N36" s="53">
        <v>9</v>
      </c>
      <c r="O36" s="51" t="str">
        <f>Y31</f>
        <v>明野北</v>
      </c>
      <c r="P36" s="82"/>
      <c r="Q36" s="55" t="str">
        <f>Y28</f>
        <v>荏隈</v>
      </c>
      <c r="R36" s="56" t="str">
        <f>Y30</f>
        <v>南大分SS</v>
      </c>
    </row>
    <row r="37" spans="1:18" ht="27.75" customHeight="1">
      <c r="A37" s="5" t="s">
        <v>9</v>
      </c>
      <c r="B37" s="10">
        <v>0.5833333333333334</v>
      </c>
      <c r="C37" s="33" t="str">
        <f>W28</f>
        <v>トリニータジュニア</v>
      </c>
      <c r="D37" s="34">
        <v>10</v>
      </c>
      <c r="E37" s="35" t="s">
        <v>19</v>
      </c>
      <c r="F37" s="33">
        <v>0</v>
      </c>
      <c r="G37" s="34" t="str">
        <f>W31</f>
        <v>日岡</v>
      </c>
      <c r="H37" s="83"/>
      <c r="I37" s="37" t="str">
        <f>W29</f>
        <v>大道</v>
      </c>
      <c r="J37" s="34" t="str">
        <f>W30</f>
        <v>鶴崎</v>
      </c>
      <c r="K37" s="38" t="str">
        <f>AA28</f>
        <v>春日</v>
      </c>
      <c r="L37" s="39">
        <v>2</v>
      </c>
      <c r="M37" s="40" t="s">
        <v>19</v>
      </c>
      <c r="N37" s="41">
        <v>5</v>
      </c>
      <c r="O37" s="39" t="str">
        <f>AA31</f>
        <v>敷戸</v>
      </c>
      <c r="P37" s="84"/>
      <c r="Q37" s="43" t="str">
        <f>AA29</f>
        <v>ELAN</v>
      </c>
      <c r="R37" s="44" t="str">
        <f>AA30</f>
        <v>南大分SC</v>
      </c>
    </row>
    <row r="38" spans="1:18" ht="27.75" customHeight="1">
      <c r="A38" s="7"/>
      <c r="B38" s="13">
        <v>0.625</v>
      </c>
      <c r="C38" s="85" t="str">
        <f>U28</f>
        <v>トリニータタートルズ</v>
      </c>
      <c r="D38" s="86">
        <v>2</v>
      </c>
      <c r="E38" s="87" t="s">
        <v>19</v>
      </c>
      <c r="F38" s="85">
        <v>2</v>
      </c>
      <c r="G38" s="86" t="str">
        <f>U31</f>
        <v>別保</v>
      </c>
      <c r="H38" s="88"/>
      <c r="I38" s="89" t="str">
        <f>U29</f>
        <v>八幡</v>
      </c>
      <c r="J38" s="86" t="str">
        <f>U30</f>
        <v>カティオーラU12B</v>
      </c>
      <c r="K38" s="90" t="str">
        <f>Y28</f>
        <v>荏隈</v>
      </c>
      <c r="L38" s="91">
        <v>2</v>
      </c>
      <c r="M38" s="92" t="s">
        <v>19</v>
      </c>
      <c r="N38" s="93">
        <v>0</v>
      </c>
      <c r="O38" s="91" t="str">
        <f>Y31</f>
        <v>明野北</v>
      </c>
      <c r="P38" s="94"/>
      <c r="Q38" s="95" t="str">
        <f>Y29</f>
        <v>賀来</v>
      </c>
      <c r="R38" s="96" t="str">
        <f>Y30</f>
        <v>南大分SS</v>
      </c>
    </row>
    <row r="39" s="1" customFormat="1" ht="30" customHeight="1">
      <c r="A39" s="8" t="s">
        <v>1</v>
      </c>
    </row>
    <row r="40" s="1" customFormat="1" ht="30" customHeight="1">
      <c r="A40" s="8" t="s">
        <v>2</v>
      </c>
    </row>
    <row r="41" spans="1:18" ht="27.75" customHeight="1">
      <c r="A41" s="280" t="s">
        <v>128</v>
      </c>
      <c r="B41" s="281"/>
      <c r="C41" s="282" t="str">
        <f>U46</f>
        <v>七瀬川グラウンド　山側</v>
      </c>
      <c r="D41" s="283"/>
      <c r="E41" s="283"/>
      <c r="F41" s="283"/>
      <c r="G41" s="283"/>
      <c r="H41" s="283"/>
      <c r="I41" s="283"/>
      <c r="J41" s="284"/>
      <c r="K41" s="289" t="str">
        <f>Y46</f>
        <v>七瀬川グラウンド　川側</v>
      </c>
      <c r="L41" s="283"/>
      <c r="M41" s="283"/>
      <c r="N41" s="283"/>
      <c r="O41" s="283"/>
      <c r="P41" s="283"/>
      <c r="Q41" s="283"/>
      <c r="R41" s="290"/>
    </row>
    <row r="42" spans="1:18" ht="27.75" customHeight="1">
      <c r="A42" s="288" t="s">
        <v>127</v>
      </c>
      <c r="B42" s="278"/>
      <c r="C42" s="173" t="str">
        <f>U45</f>
        <v>B</v>
      </c>
      <c r="D42" s="152"/>
      <c r="E42" s="152" t="s">
        <v>144</v>
      </c>
      <c r="F42" s="152"/>
      <c r="G42" s="174" t="str">
        <f>W45</f>
        <v>H</v>
      </c>
      <c r="H42" s="105" t="s">
        <v>31</v>
      </c>
      <c r="I42" s="106" t="str">
        <f>'予選リーグ組み合わせ'!B14</f>
        <v>和田</v>
      </c>
      <c r="J42" s="107" t="str">
        <f>'予選リーグ組み合わせ'!C14</f>
        <v>福元</v>
      </c>
      <c r="K42" s="173" t="str">
        <f>Y45</f>
        <v>J</v>
      </c>
      <c r="L42" s="152"/>
      <c r="M42" s="152" t="s">
        <v>144</v>
      </c>
      <c r="N42" s="152"/>
      <c r="O42" s="174" t="str">
        <f>AA45</f>
        <v>L</v>
      </c>
      <c r="P42" s="105" t="s">
        <v>31</v>
      </c>
      <c r="Q42" s="106" t="str">
        <f>'予選リーグ組み合わせ'!D14</f>
        <v>後藤</v>
      </c>
      <c r="R42" s="103" t="str">
        <f>'予選リーグ組み合わせ'!E14</f>
        <v>橋本</v>
      </c>
    </row>
    <row r="43" spans="1:20" ht="27.75" customHeight="1">
      <c r="A43" s="277" t="s">
        <v>14</v>
      </c>
      <c r="B43" s="278"/>
      <c r="C43" s="15" t="s">
        <v>16</v>
      </c>
      <c r="D43" s="279" t="str">
        <f>C46</f>
        <v>明野西</v>
      </c>
      <c r="E43" s="279"/>
      <c r="F43" s="279"/>
      <c r="G43" s="16" t="str">
        <f>G46</f>
        <v>カティオーラ松岡</v>
      </c>
      <c r="H43" s="17" t="s">
        <v>17</v>
      </c>
      <c r="I43" s="18" t="str">
        <f>C50</f>
        <v>大在</v>
      </c>
      <c r="J43" s="18" t="str">
        <f>G50</f>
        <v>寒田</v>
      </c>
      <c r="K43" s="15" t="s">
        <v>16</v>
      </c>
      <c r="L43" s="279" t="str">
        <f>K46</f>
        <v>カティオーラU12A</v>
      </c>
      <c r="M43" s="279"/>
      <c r="N43" s="279"/>
      <c r="O43" s="16" t="str">
        <f>O46</f>
        <v>明治</v>
      </c>
      <c r="P43" s="17" t="s">
        <v>17</v>
      </c>
      <c r="Q43" s="18" t="str">
        <f>K50</f>
        <v>NFC</v>
      </c>
      <c r="R43" s="19" t="str">
        <f>O50</f>
        <v>挟間</v>
      </c>
      <c r="T43" s="2" t="s">
        <v>12</v>
      </c>
    </row>
    <row r="44" spans="1:20" ht="27.75" customHeight="1" thickBot="1">
      <c r="A44" s="108" t="s">
        <v>10</v>
      </c>
      <c r="B44" s="109" t="s">
        <v>3</v>
      </c>
      <c r="C44" s="266" t="s">
        <v>20</v>
      </c>
      <c r="D44" s="267"/>
      <c r="E44" s="267"/>
      <c r="F44" s="267"/>
      <c r="G44" s="267"/>
      <c r="H44" s="25" t="s">
        <v>4</v>
      </c>
      <c r="I44" s="268" t="s">
        <v>5</v>
      </c>
      <c r="J44" s="269"/>
      <c r="K44" s="270" t="s">
        <v>20</v>
      </c>
      <c r="L44" s="267"/>
      <c r="M44" s="267"/>
      <c r="N44" s="267"/>
      <c r="O44" s="267"/>
      <c r="P44" s="25" t="s">
        <v>4</v>
      </c>
      <c r="Q44" s="268" t="s">
        <v>5</v>
      </c>
      <c r="R44" s="276"/>
      <c r="T44" s="2" t="s">
        <v>13</v>
      </c>
    </row>
    <row r="45" spans="1:28" ht="27.75" customHeight="1" thickTop="1">
      <c r="A45" s="4">
        <v>5</v>
      </c>
      <c r="B45" s="9">
        <v>0.4166666666666667</v>
      </c>
      <c r="C45" s="151" t="str">
        <f>U47</f>
        <v>宗方</v>
      </c>
      <c r="D45" s="100">
        <v>6</v>
      </c>
      <c r="E45" s="47" t="s">
        <v>126</v>
      </c>
      <c r="F45" s="151">
        <v>0</v>
      </c>
      <c r="G45" s="100" t="str">
        <f>U48</f>
        <v>ライズ</v>
      </c>
      <c r="H45" s="183"/>
      <c r="I45" s="99" t="str">
        <f>U49</f>
        <v>カティオーラ大在</v>
      </c>
      <c r="J45" s="100" t="str">
        <f>U50</f>
        <v>ブルーウィングSC</v>
      </c>
      <c r="K45" s="154" t="str">
        <f>Y47</f>
        <v>ドリームキッズ</v>
      </c>
      <c r="L45" s="30">
        <v>1</v>
      </c>
      <c r="M45" s="52" t="s">
        <v>18</v>
      </c>
      <c r="N45" s="31">
        <v>0</v>
      </c>
      <c r="O45" s="153" t="str">
        <f>Y48</f>
        <v>湯布院フォラル</v>
      </c>
      <c r="P45" s="32"/>
      <c r="Q45" s="98" t="str">
        <f>Y49</f>
        <v>明野東</v>
      </c>
      <c r="R45" s="97" t="str">
        <f>Y50</f>
        <v>森岡</v>
      </c>
      <c r="T45" s="3" t="s">
        <v>11</v>
      </c>
      <c r="U45" s="271" t="str">
        <f>'予選リーグ組み合わせ'!B13</f>
        <v>B</v>
      </c>
      <c r="V45" s="272"/>
      <c r="W45" s="271" t="str">
        <f>'予選リーグ組み合わせ'!C13</f>
        <v>H</v>
      </c>
      <c r="X45" s="272"/>
      <c r="Y45" s="271" t="str">
        <f>'予選リーグ組み合わせ'!D13</f>
        <v>J</v>
      </c>
      <c r="Z45" s="272"/>
      <c r="AA45" s="271" t="str">
        <f>'予選リーグ組み合わせ'!E13</f>
        <v>L</v>
      </c>
      <c r="AB45" s="272"/>
    </row>
    <row r="46" spans="1:28" ht="27.75" customHeight="1">
      <c r="A46" s="5" t="s">
        <v>6</v>
      </c>
      <c r="B46" s="10">
        <v>0.4583333333333333</v>
      </c>
      <c r="C46" s="33" t="str">
        <f>W47</f>
        <v>明野西</v>
      </c>
      <c r="D46" s="34">
        <v>4</v>
      </c>
      <c r="E46" s="35" t="s">
        <v>126</v>
      </c>
      <c r="F46" s="33">
        <v>0</v>
      </c>
      <c r="G46" s="34" t="str">
        <f>W48</f>
        <v>カティオーラ松岡</v>
      </c>
      <c r="H46" s="36"/>
      <c r="I46" s="37" t="str">
        <f>W49</f>
        <v>大在</v>
      </c>
      <c r="J46" s="34" t="str">
        <f>W50</f>
        <v>寒田</v>
      </c>
      <c r="K46" s="38" t="str">
        <f>AA47</f>
        <v>カティオーラU12A</v>
      </c>
      <c r="L46" s="39">
        <v>1</v>
      </c>
      <c r="M46" s="40" t="s">
        <v>18</v>
      </c>
      <c r="N46" s="41">
        <v>1</v>
      </c>
      <c r="O46" s="39" t="str">
        <f>AA48</f>
        <v>明治</v>
      </c>
      <c r="P46" s="42"/>
      <c r="Q46" s="43" t="str">
        <f>AA49</f>
        <v>NFC</v>
      </c>
      <c r="R46" s="44" t="str">
        <f>AA50</f>
        <v>挟間</v>
      </c>
      <c r="T46" s="3" t="s">
        <v>0</v>
      </c>
      <c r="U46" s="175" t="str">
        <f>'予選リーグ組み合わせ'!B12</f>
        <v>七瀬川グラウンド　山側</v>
      </c>
      <c r="V46" s="176"/>
      <c r="W46" s="176"/>
      <c r="X46" s="177"/>
      <c r="Y46" s="175" t="str">
        <f>'予選リーグ組み合わせ'!D12</f>
        <v>七瀬川グラウンド　川側</v>
      </c>
      <c r="Z46" s="176"/>
      <c r="AA46" s="176"/>
      <c r="AB46" s="177"/>
    </row>
    <row r="47" spans="1:28" ht="27.75" customHeight="1">
      <c r="A47" s="5">
        <v>11</v>
      </c>
      <c r="B47" s="10">
        <v>0.5</v>
      </c>
      <c r="C47" s="45" t="str">
        <f>U47</f>
        <v>宗方</v>
      </c>
      <c r="D47" s="46">
        <v>7</v>
      </c>
      <c r="E47" s="47" t="s">
        <v>126</v>
      </c>
      <c r="F47" s="45">
        <v>0</v>
      </c>
      <c r="G47" s="46" t="str">
        <f>U49</f>
        <v>カティオーラ大在</v>
      </c>
      <c r="H47" s="48"/>
      <c r="I47" s="49" t="str">
        <f>U48</f>
        <v>ライズ</v>
      </c>
      <c r="J47" s="46" t="str">
        <f>U50</f>
        <v>ブルーウィングSC</v>
      </c>
      <c r="K47" s="50" t="str">
        <f>Y47</f>
        <v>ドリームキッズ</v>
      </c>
      <c r="L47" s="51">
        <v>2</v>
      </c>
      <c r="M47" s="52" t="s">
        <v>18</v>
      </c>
      <c r="N47" s="53">
        <v>2</v>
      </c>
      <c r="O47" s="51" t="str">
        <f>Y49</f>
        <v>明野東</v>
      </c>
      <c r="P47" s="54"/>
      <c r="Q47" s="55" t="str">
        <f>Y48</f>
        <v>湯布院フォラル</v>
      </c>
      <c r="R47" s="56" t="str">
        <f>Y50</f>
        <v>森岡</v>
      </c>
      <c r="T47" s="3">
        <v>1</v>
      </c>
      <c r="U47" s="3" t="str">
        <f>'予選リーグ組み合わせ'!B15</f>
        <v>宗方</v>
      </c>
      <c r="V47" s="3">
        <f>COUNTIF($C$43:$J$57,U47)</f>
        <v>7</v>
      </c>
      <c r="W47" s="3" t="str">
        <f>'予選リーグ組み合わせ'!C15</f>
        <v>明野西</v>
      </c>
      <c r="X47" s="3">
        <f>COUNTIF($C$43:$J$57,W47)</f>
        <v>7</v>
      </c>
      <c r="Y47" s="3" t="str">
        <f>'予選リーグ組み合わせ'!D15</f>
        <v>ドリームキッズ</v>
      </c>
      <c r="Z47" s="3">
        <f>COUNTIF($K$43:$R$57,Y47)</f>
        <v>7</v>
      </c>
      <c r="AA47" s="3" t="str">
        <f>'予選リーグ組み合わせ'!E15</f>
        <v>カティオーラU12A</v>
      </c>
      <c r="AB47" s="3">
        <f>COUNTIF($K$43:$R$57,AA47)</f>
        <v>7</v>
      </c>
    </row>
    <row r="48" spans="1:28" ht="27.75" customHeight="1">
      <c r="A48" s="5" t="s">
        <v>7</v>
      </c>
      <c r="B48" s="10">
        <v>0.5416666666666666</v>
      </c>
      <c r="C48" s="33" t="str">
        <f>W47</f>
        <v>明野西</v>
      </c>
      <c r="D48" s="34">
        <v>6</v>
      </c>
      <c r="E48" s="35" t="s">
        <v>18</v>
      </c>
      <c r="F48" s="33">
        <v>0</v>
      </c>
      <c r="G48" s="34" t="str">
        <f>W49</f>
        <v>大在</v>
      </c>
      <c r="H48" s="36"/>
      <c r="I48" s="37" t="str">
        <f>W48</f>
        <v>カティオーラ松岡</v>
      </c>
      <c r="J48" s="34" t="str">
        <f>W50</f>
        <v>寒田</v>
      </c>
      <c r="K48" s="38" t="str">
        <f>AA47</f>
        <v>カティオーラU12A</v>
      </c>
      <c r="L48" s="39">
        <v>5</v>
      </c>
      <c r="M48" s="40" t="s">
        <v>18</v>
      </c>
      <c r="N48" s="41">
        <v>0</v>
      </c>
      <c r="O48" s="39" t="str">
        <f>AA49</f>
        <v>NFC</v>
      </c>
      <c r="P48" s="42"/>
      <c r="Q48" s="43" t="str">
        <f>AA48</f>
        <v>明治</v>
      </c>
      <c r="R48" s="44" t="str">
        <f>AA50</f>
        <v>挟間</v>
      </c>
      <c r="T48" s="3">
        <v>2</v>
      </c>
      <c r="U48" s="3" t="str">
        <f>'予選リーグ組み合わせ'!B16</f>
        <v>ライズ</v>
      </c>
      <c r="V48" s="3">
        <f>COUNTIF($C$43:$J$57,U48)</f>
        <v>7</v>
      </c>
      <c r="W48" s="3" t="str">
        <f>'予選リーグ組み合わせ'!C16</f>
        <v>カティオーラ松岡</v>
      </c>
      <c r="X48" s="3">
        <f>COUNTIF($C$43:$J$57,W48)</f>
        <v>7</v>
      </c>
      <c r="Y48" s="3" t="str">
        <f>'予選リーグ組み合わせ'!D16</f>
        <v>湯布院フォラル</v>
      </c>
      <c r="Z48" s="3">
        <f>COUNTIF($K$43:$R$57,Y48)</f>
        <v>7</v>
      </c>
      <c r="AA48" s="3" t="str">
        <f>'予選リーグ組み合わせ'!E16</f>
        <v>明治</v>
      </c>
      <c r="AB48" s="3">
        <f>COUNTIF($K$43:$R$57,AA48)</f>
        <v>7</v>
      </c>
    </row>
    <row r="49" spans="1:28" ht="27.75" customHeight="1">
      <c r="A49" s="5" t="s">
        <v>8</v>
      </c>
      <c r="B49" s="10">
        <v>0.5833333333333334</v>
      </c>
      <c r="C49" s="45" t="str">
        <f>U49</f>
        <v>カティオーラ大在</v>
      </c>
      <c r="D49" s="46">
        <v>1</v>
      </c>
      <c r="E49" s="47" t="s">
        <v>18</v>
      </c>
      <c r="F49" s="45">
        <v>0</v>
      </c>
      <c r="G49" s="46" t="str">
        <f>U50</f>
        <v>ブルーウィングSC</v>
      </c>
      <c r="H49" s="48"/>
      <c r="I49" s="49" t="str">
        <f>U47</f>
        <v>宗方</v>
      </c>
      <c r="J49" s="46" t="str">
        <f>U48</f>
        <v>ライズ</v>
      </c>
      <c r="K49" s="50" t="str">
        <f>Y49</f>
        <v>明野東</v>
      </c>
      <c r="L49" s="51">
        <v>6</v>
      </c>
      <c r="M49" s="52" t="s">
        <v>18</v>
      </c>
      <c r="N49" s="53">
        <v>1</v>
      </c>
      <c r="O49" s="51" t="str">
        <f>Y50</f>
        <v>森岡</v>
      </c>
      <c r="P49" s="54"/>
      <c r="Q49" s="55" t="str">
        <f>Y47</f>
        <v>ドリームキッズ</v>
      </c>
      <c r="R49" s="56" t="str">
        <f>Y48</f>
        <v>湯布院フォラル</v>
      </c>
      <c r="T49" s="3">
        <v>3</v>
      </c>
      <c r="U49" s="3" t="str">
        <f>'予選リーグ組み合わせ'!B17</f>
        <v>カティオーラ大在</v>
      </c>
      <c r="V49" s="3">
        <f>COUNTIF($C$43:$J$57,U49)</f>
        <v>7</v>
      </c>
      <c r="W49" s="3" t="str">
        <f>'予選リーグ組み合わせ'!C17</f>
        <v>大在</v>
      </c>
      <c r="X49" s="3">
        <f>COUNTIF($C$43:$J$57,W49)</f>
        <v>7</v>
      </c>
      <c r="Y49" s="3" t="str">
        <f>'予選リーグ組み合わせ'!D17</f>
        <v>明野東</v>
      </c>
      <c r="Z49" s="3">
        <f>COUNTIF($K$43:$R$57,Y49)</f>
        <v>7</v>
      </c>
      <c r="AA49" s="3" t="str">
        <f>'予選リーグ組み合わせ'!E17</f>
        <v>NFC</v>
      </c>
      <c r="AB49" s="3">
        <f>COUNTIF($K$43:$R$57,AA49)</f>
        <v>7</v>
      </c>
    </row>
    <row r="50" spans="1:28" ht="27.75" customHeight="1" thickBot="1">
      <c r="A50" s="6"/>
      <c r="B50" s="11">
        <v>0.625</v>
      </c>
      <c r="C50" s="57" t="str">
        <f>W49</f>
        <v>大在</v>
      </c>
      <c r="D50" s="58">
        <v>1</v>
      </c>
      <c r="E50" s="59" t="s">
        <v>18</v>
      </c>
      <c r="F50" s="57">
        <v>3</v>
      </c>
      <c r="G50" s="58" t="str">
        <f>W50</f>
        <v>寒田</v>
      </c>
      <c r="H50" s="60"/>
      <c r="I50" s="61" t="str">
        <f>W47</f>
        <v>明野西</v>
      </c>
      <c r="J50" s="58" t="str">
        <f>W48</f>
        <v>カティオーラ松岡</v>
      </c>
      <c r="K50" s="62" t="str">
        <f>AA49</f>
        <v>NFC</v>
      </c>
      <c r="L50" s="63">
        <v>0</v>
      </c>
      <c r="M50" s="64" t="s">
        <v>18</v>
      </c>
      <c r="N50" s="65">
        <v>9</v>
      </c>
      <c r="O50" s="63" t="str">
        <f>AA50</f>
        <v>挟間</v>
      </c>
      <c r="P50" s="66"/>
      <c r="Q50" s="67" t="str">
        <f>AA47</f>
        <v>カティオーラU12A</v>
      </c>
      <c r="R50" s="68" t="str">
        <f>AA48</f>
        <v>明治</v>
      </c>
      <c r="T50" s="3">
        <v>4</v>
      </c>
      <c r="U50" s="3" t="str">
        <f>'予選リーグ組み合わせ'!B18</f>
        <v>ブルーウィングSC</v>
      </c>
      <c r="V50" s="3">
        <f>COUNTIF($C$43:$J$57,U50)</f>
        <v>7</v>
      </c>
      <c r="W50" s="3" t="str">
        <f>'予選リーグ組み合わせ'!C18</f>
        <v>寒田</v>
      </c>
      <c r="X50" s="3">
        <f>COUNTIF($C$43:$J$57,W50)</f>
        <v>7</v>
      </c>
      <c r="Y50" s="3" t="str">
        <f>'予選リーグ組み合わせ'!D18</f>
        <v>森岡</v>
      </c>
      <c r="Z50" s="3">
        <f>COUNTIF($K$43:$R$57,Y50)</f>
        <v>7</v>
      </c>
      <c r="AA50" s="3" t="str">
        <f>'予選リーグ組み合わせ'!E18</f>
        <v>挟間</v>
      </c>
      <c r="AB50" s="3">
        <f>COUNTIF($K$43:$R$57,AA50)</f>
        <v>7</v>
      </c>
    </row>
    <row r="51" spans="1:28" ht="27.75" customHeight="1" thickBot="1" thickTop="1">
      <c r="A51" s="273" t="s">
        <v>15</v>
      </c>
      <c r="B51" s="274"/>
      <c r="C51" s="20" t="s">
        <v>16</v>
      </c>
      <c r="D51" s="275" t="str">
        <f>C53</f>
        <v>ライズ</v>
      </c>
      <c r="E51" s="275"/>
      <c r="F51" s="275"/>
      <c r="G51" s="21" t="str">
        <f>G53</f>
        <v>カティオーラ大在</v>
      </c>
      <c r="H51" s="22" t="s">
        <v>17</v>
      </c>
      <c r="I51" s="23" t="str">
        <f>C57</f>
        <v>宗方</v>
      </c>
      <c r="J51" s="23" t="str">
        <f>G57</f>
        <v>ブルーウィングSC</v>
      </c>
      <c r="K51" s="20" t="s">
        <v>16</v>
      </c>
      <c r="L51" s="275" t="str">
        <f>K53</f>
        <v>湯布院フォラル</v>
      </c>
      <c r="M51" s="275"/>
      <c r="N51" s="275"/>
      <c r="O51" s="21" t="str">
        <f>O53</f>
        <v>明野東</v>
      </c>
      <c r="P51" s="22" t="s">
        <v>17</v>
      </c>
      <c r="Q51" s="23" t="str">
        <f>K57</f>
        <v>ドリームキッズ</v>
      </c>
      <c r="R51" s="24" t="str">
        <f>O57</f>
        <v>森岡</v>
      </c>
      <c r="T51" s="126" t="s">
        <v>158</v>
      </c>
      <c r="U51" s="14"/>
      <c r="V51" s="14"/>
      <c r="W51" s="14"/>
      <c r="X51" s="14"/>
      <c r="Y51" s="14"/>
      <c r="Z51" s="14"/>
      <c r="AA51" s="14"/>
      <c r="AB51" s="14"/>
    </row>
    <row r="52" spans="1:18" ht="27.75" customHeight="1" thickTop="1">
      <c r="A52" s="5">
        <v>5</v>
      </c>
      <c r="B52" s="12">
        <v>0.4166666666666667</v>
      </c>
      <c r="C52" s="69" t="str">
        <f>W48</f>
        <v>カティオーラ松岡</v>
      </c>
      <c r="D52" s="70">
        <v>2</v>
      </c>
      <c r="E52" s="71" t="s">
        <v>19</v>
      </c>
      <c r="F52" s="69">
        <v>2</v>
      </c>
      <c r="G52" s="70" t="str">
        <f>W49</f>
        <v>大在</v>
      </c>
      <c r="H52" s="72"/>
      <c r="I52" s="73" t="str">
        <f>W47</f>
        <v>明野西</v>
      </c>
      <c r="J52" s="70" t="str">
        <f>W50</f>
        <v>寒田</v>
      </c>
      <c r="K52" s="74" t="str">
        <f>AA48</f>
        <v>明治</v>
      </c>
      <c r="L52" s="75">
        <v>6</v>
      </c>
      <c r="M52" s="76" t="s">
        <v>19</v>
      </c>
      <c r="N52" s="77">
        <v>0</v>
      </c>
      <c r="O52" s="75" t="str">
        <f>AA49</f>
        <v>NFC</v>
      </c>
      <c r="P52" s="78"/>
      <c r="Q52" s="79" t="str">
        <f>AA47</f>
        <v>カティオーラU12A</v>
      </c>
      <c r="R52" s="80" t="str">
        <f>AA50</f>
        <v>挟間</v>
      </c>
    </row>
    <row r="53" spans="1:18" ht="27.75" customHeight="1">
      <c r="A53" s="5" t="s">
        <v>6</v>
      </c>
      <c r="B53" s="10">
        <v>0.4583333333333333</v>
      </c>
      <c r="C53" s="45" t="str">
        <f>U48</f>
        <v>ライズ</v>
      </c>
      <c r="D53" s="46">
        <v>4</v>
      </c>
      <c r="E53" s="47" t="s">
        <v>19</v>
      </c>
      <c r="F53" s="45">
        <v>3</v>
      </c>
      <c r="G53" s="46" t="str">
        <f>U49</f>
        <v>カティオーラ大在</v>
      </c>
      <c r="H53" s="81"/>
      <c r="I53" s="49" t="str">
        <f>U47</f>
        <v>宗方</v>
      </c>
      <c r="J53" s="46" t="str">
        <f>U50</f>
        <v>ブルーウィングSC</v>
      </c>
      <c r="K53" s="50" t="str">
        <f>Y48</f>
        <v>湯布院フォラル</v>
      </c>
      <c r="L53" s="51">
        <v>0</v>
      </c>
      <c r="M53" s="52" t="s">
        <v>19</v>
      </c>
      <c r="N53" s="53">
        <v>5</v>
      </c>
      <c r="O53" s="51" t="str">
        <f>Y49</f>
        <v>明野東</v>
      </c>
      <c r="P53" s="82"/>
      <c r="Q53" s="55" t="str">
        <f>Y47</f>
        <v>ドリームキッズ</v>
      </c>
      <c r="R53" s="56" t="str">
        <f>Y50</f>
        <v>森岡</v>
      </c>
    </row>
    <row r="54" spans="1:18" ht="27.75" customHeight="1">
      <c r="A54" s="5">
        <v>12</v>
      </c>
      <c r="B54" s="10">
        <v>0.5</v>
      </c>
      <c r="C54" s="33" t="str">
        <f>W48</f>
        <v>カティオーラ松岡</v>
      </c>
      <c r="D54" s="34">
        <v>0</v>
      </c>
      <c r="E54" s="35" t="s">
        <v>19</v>
      </c>
      <c r="F54" s="33">
        <v>2</v>
      </c>
      <c r="G54" s="34" t="str">
        <f>W50</f>
        <v>寒田</v>
      </c>
      <c r="H54" s="83"/>
      <c r="I54" s="37" t="str">
        <f>W47</f>
        <v>明野西</v>
      </c>
      <c r="J54" s="34" t="str">
        <f>W49</f>
        <v>大在</v>
      </c>
      <c r="K54" s="38" t="str">
        <f>AA48</f>
        <v>明治</v>
      </c>
      <c r="L54" s="39">
        <v>0</v>
      </c>
      <c r="M54" s="40" t="s">
        <v>19</v>
      </c>
      <c r="N54" s="41">
        <v>0</v>
      </c>
      <c r="O54" s="39" t="str">
        <f>AA50</f>
        <v>挟間</v>
      </c>
      <c r="P54" s="84"/>
      <c r="Q54" s="43" t="str">
        <f>AA47</f>
        <v>カティオーラU12A</v>
      </c>
      <c r="R54" s="44" t="str">
        <f>AA49</f>
        <v>NFC</v>
      </c>
    </row>
    <row r="55" spans="1:18" ht="27.75" customHeight="1">
      <c r="A55" s="5" t="s">
        <v>7</v>
      </c>
      <c r="B55" s="10">
        <v>0.5416666666666666</v>
      </c>
      <c r="C55" s="45" t="str">
        <f>U48</f>
        <v>ライズ</v>
      </c>
      <c r="D55" s="46">
        <v>0</v>
      </c>
      <c r="E55" s="47" t="s">
        <v>19</v>
      </c>
      <c r="F55" s="45">
        <v>5</v>
      </c>
      <c r="G55" s="46" t="str">
        <f>U50</f>
        <v>ブルーウィングSC</v>
      </c>
      <c r="H55" s="81"/>
      <c r="I55" s="49" t="str">
        <f>U47</f>
        <v>宗方</v>
      </c>
      <c r="J55" s="46" t="str">
        <f>U49</f>
        <v>カティオーラ大在</v>
      </c>
      <c r="K55" s="50" t="str">
        <f>Y48</f>
        <v>湯布院フォラル</v>
      </c>
      <c r="L55" s="51">
        <v>0</v>
      </c>
      <c r="M55" s="52" t="s">
        <v>19</v>
      </c>
      <c r="N55" s="53">
        <v>2</v>
      </c>
      <c r="O55" s="51" t="str">
        <f>Y50</f>
        <v>森岡</v>
      </c>
      <c r="P55" s="82"/>
      <c r="Q55" s="55" t="str">
        <f>Y47</f>
        <v>ドリームキッズ</v>
      </c>
      <c r="R55" s="56" t="str">
        <f>Y49</f>
        <v>明野東</v>
      </c>
    </row>
    <row r="56" spans="1:18" ht="27.75" customHeight="1">
      <c r="A56" s="5" t="s">
        <v>9</v>
      </c>
      <c r="B56" s="10">
        <v>0.5833333333333334</v>
      </c>
      <c r="C56" s="33" t="str">
        <f>W47</f>
        <v>明野西</v>
      </c>
      <c r="D56" s="34">
        <v>2</v>
      </c>
      <c r="E56" s="35" t="s">
        <v>19</v>
      </c>
      <c r="F56" s="33">
        <v>1</v>
      </c>
      <c r="G56" s="34" t="str">
        <f>W50</f>
        <v>寒田</v>
      </c>
      <c r="H56" s="83"/>
      <c r="I56" s="37" t="str">
        <f>W48</f>
        <v>カティオーラ松岡</v>
      </c>
      <c r="J56" s="34" t="str">
        <f>W49</f>
        <v>大在</v>
      </c>
      <c r="K56" s="38" t="str">
        <f>AA47</f>
        <v>カティオーラU12A</v>
      </c>
      <c r="L56" s="39">
        <v>4</v>
      </c>
      <c r="M56" s="40" t="s">
        <v>19</v>
      </c>
      <c r="N56" s="41">
        <v>1</v>
      </c>
      <c r="O56" s="39" t="str">
        <f>AA50</f>
        <v>挟間</v>
      </c>
      <c r="P56" s="84"/>
      <c r="Q56" s="43" t="str">
        <f>AA48</f>
        <v>明治</v>
      </c>
      <c r="R56" s="44" t="str">
        <f>AA49</f>
        <v>NFC</v>
      </c>
    </row>
    <row r="57" spans="1:18" ht="27.75" customHeight="1">
      <c r="A57" s="7"/>
      <c r="B57" s="13">
        <v>0.625</v>
      </c>
      <c r="C57" s="85" t="str">
        <f>U47</f>
        <v>宗方</v>
      </c>
      <c r="D57" s="86">
        <v>3</v>
      </c>
      <c r="E57" s="87" t="s">
        <v>19</v>
      </c>
      <c r="F57" s="85">
        <v>0</v>
      </c>
      <c r="G57" s="86" t="str">
        <f>U50</f>
        <v>ブルーウィングSC</v>
      </c>
      <c r="H57" s="88"/>
      <c r="I57" s="89" t="str">
        <f>U48</f>
        <v>ライズ</v>
      </c>
      <c r="J57" s="86" t="str">
        <f>U49</f>
        <v>カティオーラ大在</v>
      </c>
      <c r="K57" s="90" t="str">
        <f>Y47</f>
        <v>ドリームキッズ</v>
      </c>
      <c r="L57" s="91">
        <v>15</v>
      </c>
      <c r="M57" s="92" t="s">
        <v>19</v>
      </c>
      <c r="N57" s="93">
        <v>0</v>
      </c>
      <c r="O57" s="91" t="str">
        <f>Y50</f>
        <v>森岡</v>
      </c>
      <c r="P57" s="94"/>
      <c r="Q57" s="95" t="str">
        <f>Y48</f>
        <v>湯布院フォラル</v>
      </c>
      <c r="R57" s="96" t="str">
        <f>Y49</f>
        <v>明野東</v>
      </c>
    </row>
    <row r="58" s="1" customFormat="1" ht="30" customHeight="1">
      <c r="A58" s="8" t="s">
        <v>1</v>
      </c>
    </row>
    <row r="59" s="1" customFormat="1" ht="30" customHeight="1">
      <c r="A59" s="8" t="s">
        <v>2</v>
      </c>
    </row>
    <row r="60" spans="1:20" ht="27.75" customHeight="1">
      <c r="A60" s="280" t="s">
        <v>128</v>
      </c>
      <c r="B60" s="281"/>
      <c r="C60" s="282" t="str">
        <f>U65</f>
        <v>大在東グラウンド　北</v>
      </c>
      <c r="D60" s="283"/>
      <c r="E60" s="283"/>
      <c r="F60" s="283"/>
      <c r="G60" s="283"/>
      <c r="H60" s="283"/>
      <c r="I60" s="283"/>
      <c r="J60" s="284"/>
      <c r="K60" s="289" t="str">
        <f>Y65</f>
        <v>大在東グラウンド　南</v>
      </c>
      <c r="L60" s="283"/>
      <c r="M60" s="283"/>
      <c r="N60" s="283"/>
      <c r="O60" s="283"/>
      <c r="P60" s="283"/>
      <c r="Q60" s="283"/>
      <c r="R60" s="290"/>
      <c r="T60" s="101"/>
    </row>
    <row r="61" spans="1:20" ht="27.75" customHeight="1">
      <c r="A61" s="288" t="s">
        <v>127</v>
      </c>
      <c r="B61" s="278"/>
      <c r="C61" s="173" t="str">
        <f>U64</f>
        <v>C</v>
      </c>
      <c r="D61" s="152"/>
      <c r="E61" s="152" t="s">
        <v>144</v>
      </c>
      <c r="F61" s="152"/>
      <c r="G61" s="174" t="str">
        <f>W64</f>
        <v>I</v>
      </c>
      <c r="H61" s="105" t="s">
        <v>31</v>
      </c>
      <c r="I61" s="106" t="str">
        <f>'予選リーグ組み合わせ'!F14</f>
        <v>上野</v>
      </c>
      <c r="J61" s="107" t="str">
        <f>'予選リーグ組み合わせ'!G14</f>
        <v>津守</v>
      </c>
      <c r="K61" s="173" t="str">
        <f>Y64</f>
        <v>O</v>
      </c>
      <c r="L61" s="152"/>
      <c r="M61" s="152" t="s">
        <v>144</v>
      </c>
      <c r="N61" s="152"/>
      <c r="O61" s="174" t="str">
        <f>AA64</f>
        <v>P</v>
      </c>
      <c r="P61" s="105" t="s">
        <v>31</v>
      </c>
      <c r="Q61" s="106" t="str">
        <f>'予選リーグ組み合わせ'!H14</f>
        <v>牧</v>
      </c>
      <c r="R61" s="103" t="str">
        <f>'予選リーグ組み合わせ'!I14</f>
        <v>衛藤</v>
      </c>
      <c r="T61" s="101" t="s">
        <v>21</v>
      </c>
    </row>
    <row r="62" spans="1:20" ht="27.75" customHeight="1">
      <c r="A62" s="277" t="s">
        <v>14</v>
      </c>
      <c r="B62" s="278"/>
      <c r="C62" s="15" t="s">
        <v>16</v>
      </c>
      <c r="D62" s="279" t="str">
        <f>C65</f>
        <v>ブルーウィングFC</v>
      </c>
      <c r="E62" s="279"/>
      <c r="F62" s="279"/>
      <c r="G62" s="16" t="str">
        <f>G65</f>
        <v>東稙田</v>
      </c>
      <c r="H62" s="17" t="s">
        <v>17</v>
      </c>
      <c r="I62" s="18" t="str">
        <f>C69</f>
        <v>鴛野</v>
      </c>
      <c r="J62" s="18" t="str">
        <f>G69</f>
        <v>吉野</v>
      </c>
      <c r="K62" s="15" t="s">
        <v>16</v>
      </c>
      <c r="L62" s="279" t="str">
        <f>K65</f>
        <v>レガッテ</v>
      </c>
      <c r="M62" s="279"/>
      <c r="N62" s="279"/>
      <c r="O62" s="16" t="str">
        <f>O65</f>
        <v>北郡坂ノ市</v>
      </c>
      <c r="P62" s="17" t="s">
        <v>17</v>
      </c>
      <c r="Q62" s="18" t="str">
        <f>O69</f>
        <v>桃園</v>
      </c>
      <c r="R62" s="19" t="str">
        <f>R69</f>
        <v>カティオーラ高城</v>
      </c>
      <c r="T62" s="125" t="s">
        <v>45</v>
      </c>
    </row>
    <row r="63" spans="1:20" ht="27.75" customHeight="1" thickBot="1">
      <c r="A63" s="108" t="s">
        <v>10</v>
      </c>
      <c r="B63" s="109" t="s">
        <v>3</v>
      </c>
      <c r="C63" s="266" t="s">
        <v>20</v>
      </c>
      <c r="D63" s="267"/>
      <c r="E63" s="267"/>
      <c r="F63" s="267"/>
      <c r="G63" s="267"/>
      <c r="H63" s="25" t="s">
        <v>4</v>
      </c>
      <c r="I63" s="268" t="s">
        <v>5</v>
      </c>
      <c r="J63" s="269"/>
      <c r="K63" s="270" t="s">
        <v>20</v>
      </c>
      <c r="L63" s="267"/>
      <c r="M63" s="267"/>
      <c r="N63" s="267"/>
      <c r="O63" s="267"/>
      <c r="P63" s="25" t="s">
        <v>4</v>
      </c>
      <c r="Q63" s="268" t="s">
        <v>5</v>
      </c>
      <c r="R63" s="276"/>
      <c r="T63" s="125" t="s">
        <v>44</v>
      </c>
    </row>
    <row r="64" spans="1:28" ht="27.75" customHeight="1" thickTop="1">
      <c r="A64" s="4">
        <v>5</v>
      </c>
      <c r="B64" s="9">
        <v>0.4166666666666667</v>
      </c>
      <c r="C64" s="151" t="str">
        <f>U66</f>
        <v>東陽</v>
      </c>
      <c r="D64" s="27">
        <v>1</v>
      </c>
      <c r="E64" s="47" t="s">
        <v>126</v>
      </c>
      <c r="F64" s="26">
        <v>1</v>
      </c>
      <c r="G64" s="27" t="str">
        <f>U67</f>
        <v>判田</v>
      </c>
      <c r="H64" s="28"/>
      <c r="I64" s="99" t="str">
        <f>U68</f>
        <v>住吉</v>
      </c>
      <c r="J64" s="100" t="str">
        <f>U69</f>
        <v>金池長浜</v>
      </c>
      <c r="K64" s="29" t="str">
        <f>Y66</f>
        <v>中島荷揚</v>
      </c>
      <c r="L64" s="30">
        <v>1</v>
      </c>
      <c r="M64" s="52" t="s">
        <v>18</v>
      </c>
      <c r="N64" s="31">
        <v>0</v>
      </c>
      <c r="O64" s="30" t="str">
        <f>Y67</f>
        <v>キングス</v>
      </c>
      <c r="P64" s="32"/>
      <c r="Q64" s="98" t="str">
        <f>Y68</f>
        <v>カティオーラ高城</v>
      </c>
      <c r="R64" s="97" t="str">
        <f>AA68</f>
        <v>桃園</v>
      </c>
      <c r="T64" s="3" t="s">
        <v>11</v>
      </c>
      <c r="U64" s="271" t="str">
        <f>'予選リーグ組み合わせ'!F13</f>
        <v>C</v>
      </c>
      <c r="V64" s="272"/>
      <c r="W64" s="271" t="str">
        <f>'予選リーグ組み合わせ'!G13</f>
        <v>I</v>
      </c>
      <c r="X64" s="272"/>
      <c r="Y64" s="271" t="str">
        <f>'予選リーグ組み合わせ'!H13</f>
        <v>O</v>
      </c>
      <c r="Z64" s="272"/>
      <c r="AA64" s="271" t="str">
        <f>'予選リーグ組み合わせ'!I13</f>
        <v>P</v>
      </c>
      <c r="AB64" s="272"/>
    </row>
    <row r="65" spans="1:28" ht="27.75" customHeight="1">
      <c r="A65" s="5" t="s">
        <v>6</v>
      </c>
      <c r="B65" s="10">
        <v>0.4583333333333333</v>
      </c>
      <c r="C65" s="33" t="str">
        <f>W66</f>
        <v>ブルーウィングFC</v>
      </c>
      <c r="D65" s="34">
        <v>8</v>
      </c>
      <c r="E65" s="35" t="s">
        <v>126</v>
      </c>
      <c r="F65" s="33">
        <v>0</v>
      </c>
      <c r="G65" s="34" t="str">
        <f>W67</f>
        <v>東稙田</v>
      </c>
      <c r="H65" s="36"/>
      <c r="I65" s="37" t="str">
        <f>W68</f>
        <v>鴛野</v>
      </c>
      <c r="J65" s="34" t="str">
        <f>W69</f>
        <v>吉野</v>
      </c>
      <c r="K65" s="38" t="str">
        <f>AA66</f>
        <v>レガッテ</v>
      </c>
      <c r="L65" s="39">
        <v>3</v>
      </c>
      <c r="M65" s="40" t="s">
        <v>18</v>
      </c>
      <c r="N65" s="41">
        <v>0</v>
      </c>
      <c r="O65" s="39" t="str">
        <f>AA67</f>
        <v>北郡坂ノ市</v>
      </c>
      <c r="P65" s="42"/>
      <c r="Q65" s="43" t="str">
        <f>AA68</f>
        <v>桃園</v>
      </c>
      <c r="R65" s="44" t="str">
        <f>Y67</f>
        <v>キングス</v>
      </c>
      <c r="T65" s="3" t="s">
        <v>0</v>
      </c>
      <c r="U65" s="175" t="str">
        <f>'予選リーグ組み合わせ'!F12</f>
        <v>大在東グラウンド　北</v>
      </c>
      <c r="V65" s="176"/>
      <c r="W65" s="176"/>
      <c r="X65" s="177"/>
      <c r="Y65" s="175" t="str">
        <f>'予選リーグ組み合わせ'!H12</f>
        <v>大在東グラウンド　南</v>
      </c>
      <c r="Z65" s="176"/>
      <c r="AA65" s="176"/>
      <c r="AB65" s="177"/>
    </row>
    <row r="66" spans="1:28" ht="27.75" customHeight="1">
      <c r="A66" s="5">
        <v>11</v>
      </c>
      <c r="B66" s="10">
        <v>0.5</v>
      </c>
      <c r="C66" s="45" t="str">
        <f>U66</f>
        <v>東陽</v>
      </c>
      <c r="D66" s="46">
        <v>0</v>
      </c>
      <c r="E66" s="47" t="s">
        <v>126</v>
      </c>
      <c r="F66" s="45">
        <v>3</v>
      </c>
      <c r="G66" s="46" t="str">
        <f>U68</f>
        <v>住吉</v>
      </c>
      <c r="H66" s="48"/>
      <c r="I66" s="49" t="str">
        <f>U67</f>
        <v>判田</v>
      </c>
      <c r="J66" s="46" t="str">
        <f>U69</f>
        <v>金池長浜</v>
      </c>
      <c r="K66" s="50" t="str">
        <f>Y66</f>
        <v>中島荷揚</v>
      </c>
      <c r="L66" s="51">
        <v>3</v>
      </c>
      <c r="M66" s="52" t="s">
        <v>18</v>
      </c>
      <c r="N66" s="53">
        <v>0</v>
      </c>
      <c r="O66" s="51" t="str">
        <f>Y68</f>
        <v>カティオーラ高城</v>
      </c>
      <c r="P66" s="54"/>
      <c r="Q66" s="55" t="str">
        <f>Y67</f>
        <v>キングス</v>
      </c>
      <c r="R66" s="56" t="str">
        <f>AA67</f>
        <v>北郡坂ノ市</v>
      </c>
      <c r="T66" s="3">
        <v>1</v>
      </c>
      <c r="U66" s="3" t="str">
        <f>'予選リーグ組み合わせ'!F15</f>
        <v>東陽</v>
      </c>
      <c r="V66" s="3">
        <f>COUNTIF($C$62:$J$76,U66)</f>
        <v>7</v>
      </c>
      <c r="W66" s="3" t="str">
        <f>'予選リーグ組み合わせ'!G15</f>
        <v>ブルーウィングFC</v>
      </c>
      <c r="X66" s="3">
        <f>COUNTIF($C$62:$J$76,W66)</f>
        <v>7</v>
      </c>
      <c r="Y66" s="3" t="str">
        <f>'予選リーグ組み合わせ'!H15</f>
        <v>中島荷揚</v>
      </c>
      <c r="Z66" s="3">
        <f>COUNTIF($K$62:$R$76,Y66)</f>
        <v>4</v>
      </c>
      <c r="AA66" s="3" t="str">
        <f>'予選リーグ組み合わせ'!I15</f>
        <v>レガッテ</v>
      </c>
      <c r="AB66" s="3">
        <f>COUNTIF($K$62:$R$76,AA66)</f>
        <v>5</v>
      </c>
    </row>
    <row r="67" spans="1:28" ht="27.75" customHeight="1">
      <c r="A67" s="5" t="s">
        <v>7</v>
      </c>
      <c r="B67" s="10">
        <v>0.5416666666666666</v>
      </c>
      <c r="C67" s="33" t="str">
        <f>W66</f>
        <v>ブルーウィングFC</v>
      </c>
      <c r="D67" s="34">
        <v>5</v>
      </c>
      <c r="E67" s="35" t="s">
        <v>18</v>
      </c>
      <c r="F67" s="33">
        <v>0</v>
      </c>
      <c r="G67" s="34" t="str">
        <f>W68</f>
        <v>鴛野</v>
      </c>
      <c r="H67" s="36"/>
      <c r="I67" s="37" t="str">
        <f>W67</f>
        <v>東稙田</v>
      </c>
      <c r="J67" s="34" t="str">
        <f>W69</f>
        <v>吉野</v>
      </c>
      <c r="K67" s="38" t="str">
        <f>AA66</f>
        <v>レガッテ</v>
      </c>
      <c r="L67" s="39">
        <v>11</v>
      </c>
      <c r="M67" s="40" t="s">
        <v>18</v>
      </c>
      <c r="N67" s="41">
        <v>1</v>
      </c>
      <c r="O67" s="39" t="str">
        <f>AA68</f>
        <v>桃園</v>
      </c>
      <c r="P67" s="42"/>
      <c r="Q67" s="43" t="str">
        <f>AA67</f>
        <v>北郡坂ノ市</v>
      </c>
      <c r="R67" s="44" t="str">
        <f>Y66</f>
        <v>中島荷揚</v>
      </c>
      <c r="T67" s="3">
        <v>2</v>
      </c>
      <c r="U67" s="3" t="str">
        <f>'予選リーグ組み合わせ'!F16</f>
        <v>判田</v>
      </c>
      <c r="V67" s="3">
        <f>COUNTIF($C$62:$J$76,U67)</f>
        <v>7</v>
      </c>
      <c r="W67" s="3" t="str">
        <f>'予選リーグ組み合わせ'!G16</f>
        <v>東稙田</v>
      </c>
      <c r="X67" s="3">
        <f>COUNTIF($C$62:$J$76,W67)</f>
        <v>7</v>
      </c>
      <c r="Y67" s="3" t="str">
        <f>'予選リーグ組み合わせ'!H16</f>
        <v>キングス</v>
      </c>
      <c r="Z67" s="3">
        <f>COUNTIF($K$62:$R$76,Y67)</f>
        <v>4</v>
      </c>
      <c r="AA67" s="3" t="str">
        <f>'予選リーグ組み合わせ'!I16</f>
        <v>北郡坂ノ市</v>
      </c>
      <c r="AB67" s="3">
        <f>COUNTIF($K$62:$R$76,AA67)</f>
        <v>5</v>
      </c>
    </row>
    <row r="68" spans="1:28" ht="27.75" customHeight="1">
      <c r="A68" s="5" t="s">
        <v>8</v>
      </c>
      <c r="B68" s="10">
        <v>0.5833333333333334</v>
      </c>
      <c r="C68" s="45" t="str">
        <f>U68</f>
        <v>住吉</v>
      </c>
      <c r="D68" s="46">
        <v>2</v>
      </c>
      <c r="E68" s="47" t="s">
        <v>18</v>
      </c>
      <c r="F68" s="45">
        <v>5</v>
      </c>
      <c r="G68" s="46" t="str">
        <f>U69</f>
        <v>金池長浜</v>
      </c>
      <c r="H68" s="48"/>
      <c r="I68" s="49" t="str">
        <f>U66</f>
        <v>東陽</v>
      </c>
      <c r="J68" s="46" t="str">
        <f>U67</f>
        <v>判田</v>
      </c>
      <c r="K68" s="50" t="str">
        <f>Y67</f>
        <v>キングス</v>
      </c>
      <c r="L68" s="51">
        <v>4</v>
      </c>
      <c r="M68" s="52" t="s">
        <v>18</v>
      </c>
      <c r="N68" s="53">
        <v>2</v>
      </c>
      <c r="O68" s="51" t="str">
        <f>Y68</f>
        <v>カティオーラ高城</v>
      </c>
      <c r="P68" s="54"/>
      <c r="Q68" s="55" t="str">
        <f>Y66</f>
        <v>中島荷揚</v>
      </c>
      <c r="R68" s="56" t="str">
        <f>AA66</f>
        <v>レガッテ</v>
      </c>
      <c r="T68" s="3">
        <v>3</v>
      </c>
      <c r="U68" s="3" t="str">
        <f>'予選リーグ組み合わせ'!F17</f>
        <v>住吉</v>
      </c>
      <c r="V68" s="3">
        <f>COUNTIF($C$62:$J$76,U68)</f>
        <v>7</v>
      </c>
      <c r="W68" s="3" t="str">
        <f>'予選リーグ組み合わせ'!G17</f>
        <v>鴛野</v>
      </c>
      <c r="X68" s="3">
        <f>COUNTIF($C$62:$J$76,W68)</f>
        <v>7</v>
      </c>
      <c r="Y68" s="3" t="str">
        <f>'予選リーグ組み合わせ'!H17</f>
        <v>カティオーラ高城</v>
      </c>
      <c r="Z68" s="3">
        <f>COUNTIF($K$62:$R$76,Y68)</f>
        <v>5</v>
      </c>
      <c r="AA68" s="3" t="str">
        <f>'予選リーグ組み合わせ'!I17</f>
        <v>桃園</v>
      </c>
      <c r="AB68" s="3">
        <f>COUNTIF($K$62:$R$76,AA68)</f>
        <v>5</v>
      </c>
    </row>
    <row r="69" spans="1:28" ht="27.75" customHeight="1" thickBot="1">
      <c r="A69" s="6"/>
      <c r="B69" s="11">
        <v>0.625</v>
      </c>
      <c r="C69" s="57" t="str">
        <f>W68</f>
        <v>鴛野</v>
      </c>
      <c r="D69" s="58">
        <v>0</v>
      </c>
      <c r="E69" s="59" t="s">
        <v>18</v>
      </c>
      <c r="F69" s="57">
        <v>4</v>
      </c>
      <c r="G69" s="58" t="str">
        <f>W69</f>
        <v>吉野</v>
      </c>
      <c r="H69" s="60"/>
      <c r="I69" s="61" t="str">
        <f>W66</f>
        <v>ブルーウィングFC</v>
      </c>
      <c r="J69" s="58" t="str">
        <f>W67</f>
        <v>東稙田</v>
      </c>
      <c r="K69" s="62" t="str">
        <f>AA67</f>
        <v>北郡坂ノ市</v>
      </c>
      <c r="L69" s="63">
        <v>4</v>
      </c>
      <c r="M69" s="64" t="s">
        <v>18</v>
      </c>
      <c r="N69" s="65">
        <v>0</v>
      </c>
      <c r="O69" s="63" t="str">
        <f>AA68</f>
        <v>桃園</v>
      </c>
      <c r="P69" s="66"/>
      <c r="Q69" s="67" t="str">
        <f>AA66</f>
        <v>レガッテ</v>
      </c>
      <c r="R69" s="68" t="str">
        <f>Y68</f>
        <v>カティオーラ高城</v>
      </c>
      <c r="T69" s="3">
        <v>4</v>
      </c>
      <c r="U69" s="3" t="str">
        <f>'予選リーグ組み合わせ'!F18</f>
        <v>金池長浜</v>
      </c>
      <c r="V69" s="3">
        <f>COUNTIF($C$62:$J$76,U69)</f>
        <v>7</v>
      </c>
      <c r="W69" s="3" t="str">
        <f>'予選リーグ組み合わせ'!G18</f>
        <v>吉野</v>
      </c>
      <c r="X69" s="3">
        <f>COUNTIF($C$62:$J$76,W69)</f>
        <v>7</v>
      </c>
      <c r="Y69" s="3"/>
      <c r="Z69" s="3"/>
      <c r="AA69" s="3"/>
      <c r="AB69" s="3"/>
    </row>
    <row r="70" spans="1:28" ht="27.75" customHeight="1" thickBot="1" thickTop="1">
      <c r="A70" s="273" t="s">
        <v>15</v>
      </c>
      <c r="B70" s="274"/>
      <c r="C70" s="20" t="s">
        <v>16</v>
      </c>
      <c r="D70" s="275" t="str">
        <f>C72</f>
        <v>判田</v>
      </c>
      <c r="E70" s="275"/>
      <c r="F70" s="275"/>
      <c r="G70" s="21" t="str">
        <f>G72</f>
        <v>住吉</v>
      </c>
      <c r="H70" s="22" t="s">
        <v>17</v>
      </c>
      <c r="I70" s="23" t="str">
        <f>C76</f>
        <v>東陽</v>
      </c>
      <c r="J70" s="23" t="str">
        <f>G76</f>
        <v>金池長浜</v>
      </c>
      <c r="K70" s="20" t="s">
        <v>16</v>
      </c>
      <c r="L70" s="275"/>
      <c r="M70" s="275"/>
      <c r="N70" s="275"/>
      <c r="O70" s="21"/>
      <c r="P70" s="22" t="s">
        <v>17</v>
      </c>
      <c r="Q70" s="23"/>
      <c r="R70" s="24"/>
      <c r="T70" s="126" t="s">
        <v>160</v>
      </c>
      <c r="U70" s="14"/>
      <c r="V70" s="14"/>
      <c r="W70" s="14"/>
      <c r="X70" s="14"/>
      <c r="Y70" s="14"/>
      <c r="Z70" s="14"/>
      <c r="AA70" s="14"/>
      <c r="AB70" s="14"/>
    </row>
    <row r="71" spans="1:18" ht="27.75" customHeight="1" thickTop="1">
      <c r="A71" s="5">
        <v>5</v>
      </c>
      <c r="B71" s="12">
        <v>0.4166666666666667</v>
      </c>
      <c r="C71" s="69" t="str">
        <f>W67</f>
        <v>東稙田</v>
      </c>
      <c r="D71" s="70">
        <v>2</v>
      </c>
      <c r="E71" s="71" t="s">
        <v>18</v>
      </c>
      <c r="F71" s="69">
        <v>0</v>
      </c>
      <c r="G71" s="70" t="str">
        <f>W68</f>
        <v>鴛野</v>
      </c>
      <c r="H71" s="72"/>
      <c r="I71" s="73" t="str">
        <f>W66</f>
        <v>ブルーウィングFC</v>
      </c>
      <c r="J71" s="70" t="str">
        <f>W69</f>
        <v>吉野</v>
      </c>
      <c r="K71" s="74"/>
      <c r="L71" s="75"/>
      <c r="M71" s="76"/>
      <c r="N71" s="77"/>
      <c r="O71" s="75"/>
      <c r="P71" s="78"/>
      <c r="Q71" s="79"/>
      <c r="R71" s="80"/>
    </row>
    <row r="72" spans="1:18" ht="27.75" customHeight="1">
      <c r="A72" s="5" t="s">
        <v>6</v>
      </c>
      <c r="B72" s="10">
        <v>0.4583333333333333</v>
      </c>
      <c r="C72" s="45" t="str">
        <f>U67</f>
        <v>判田</v>
      </c>
      <c r="D72" s="46">
        <v>2</v>
      </c>
      <c r="E72" s="47" t="s">
        <v>18</v>
      </c>
      <c r="F72" s="45">
        <v>3</v>
      </c>
      <c r="G72" s="46" t="str">
        <f>U68</f>
        <v>住吉</v>
      </c>
      <c r="H72" s="81"/>
      <c r="I72" s="49" t="str">
        <f>U66</f>
        <v>東陽</v>
      </c>
      <c r="J72" s="46" t="str">
        <f>U69</f>
        <v>金池長浜</v>
      </c>
      <c r="K72" s="50"/>
      <c r="L72" s="51"/>
      <c r="M72" s="52"/>
      <c r="N72" s="53"/>
      <c r="O72" s="51"/>
      <c r="P72" s="82"/>
      <c r="Q72" s="55"/>
      <c r="R72" s="56"/>
    </row>
    <row r="73" spans="1:18" ht="27.75" customHeight="1">
      <c r="A73" s="5">
        <v>12</v>
      </c>
      <c r="B73" s="10">
        <v>0.5</v>
      </c>
      <c r="C73" s="33" t="str">
        <f>W67</f>
        <v>東稙田</v>
      </c>
      <c r="D73" s="34">
        <v>1</v>
      </c>
      <c r="E73" s="35" t="s">
        <v>18</v>
      </c>
      <c r="F73" s="33">
        <v>3</v>
      </c>
      <c r="G73" s="34" t="str">
        <f>W69</f>
        <v>吉野</v>
      </c>
      <c r="H73" s="83"/>
      <c r="I73" s="37" t="str">
        <f>W66</f>
        <v>ブルーウィングFC</v>
      </c>
      <c r="J73" s="34" t="str">
        <f>W68</f>
        <v>鴛野</v>
      </c>
      <c r="K73" s="38"/>
      <c r="L73" s="39"/>
      <c r="M73" s="40"/>
      <c r="N73" s="41"/>
      <c r="O73" s="39"/>
      <c r="P73" s="84"/>
      <c r="Q73" s="43"/>
      <c r="R73" s="44"/>
    </row>
    <row r="74" spans="1:18" ht="27.75" customHeight="1">
      <c r="A74" s="5" t="s">
        <v>7</v>
      </c>
      <c r="B74" s="10">
        <v>0.5416666666666666</v>
      </c>
      <c r="C74" s="45" t="str">
        <f>U67</f>
        <v>判田</v>
      </c>
      <c r="D74" s="46">
        <v>0</v>
      </c>
      <c r="E74" s="47" t="s">
        <v>18</v>
      </c>
      <c r="F74" s="45">
        <v>4</v>
      </c>
      <c r="G74" s="46" t="str">
        <f>U69</f>
        <v>金池長浜</v>
      </c>
      <c r="H74" s="81"/>
      <c r="I74" s="49" t="str">
        <f>U66</f>
        <v>東陽</v>
      </c>
      <c r="J74" s="46" t="str">
        <f>U68</f>
        <v>住吉</v>
      </c>
      <c r="K74" s="50"/>
      <c r="L74" s="51"/>
      <c r="M74" s="52"/>
      <c r="N74" s="53"/>
      <c r="O74" s="51"/>
      <c r="P74" s="82"/>
      <c r="Q74" s="55"/>
      <c r="R74" s="56"/>
    </row>
    <row r="75" spans="1:18" ht="27.75" customHeight="1">
      <c r="A75" s="5" t="s">
        <v>9</v>
      </c>
      <c r="B75" s="10">
        <v>0.5833333333333334</v>
      </c>
      <c r="C75" s="33" t="str">
        <f>W66</f>
        <v>ブルーウィングFC</v>
      </c>
      <c r="D75" s="34">
        <v>7</v>
      </c>
      <c r="E75" s="35" t="s">
        <v>18</v>
      </c>
      <c r="F75" s="33">
        <v>0</v>
      </c>
      <c r="G75" s="34" t="str">
        <f>W69</f>
        <v>吉野</v>
      </c>
      <c r="H75" s="83"/>
      <c r="I75" s="37" t="str">
        <f>W67</f>
        <v>東稙田</v>
      </c>
      <c r="J75" s="34" t="str">
        <f>W68</f>
        <v>鴛野</v>
      </c>
      <c r="K75" s="38"/>
      <c r="L75" s="39"/>
      <c r="M75" s="40"/>
      <c r="N75" s="41"/>
      <c r="O75" s="39"/>
      <c r="P75" s="84"/>
      <c r="Q75" s="43"/>
      <c r="R75" s="44"/>
    </row>
    <row r="76" spans="1:18" ht="27.75" customHeight="1">
      <c r="A76" s="7"/>
      <c r="B76" s="13">
        <v>0.625</v>
      </c>
      <c r="C76" s="85" t="str">
        <f>U66</f>
        <v>東陽</v>
      </c>
      <c r="D76" s="86">
        <v>0</v>
      </c>
      <c r="E76" s="87" t="s">
        <v>18</v>
      </c>
      <c r="F76" s="85">
        <v>0</v>
      </c>
      <c r="G76" s="86" t="str">
        <f>U69</f>
        <v>金池長浜</v>
      </c>
      <c r="H76" s="88"/>
      <c r="I76" s="89" t="str">
        <f>U67</f>
        <v>判田</v>
      </c>
      <c r="J76" s="86" t="str">
        <f>U68</f>
        <v>住吉</v>
      </c>
      <c r="K76" s="90"/>
      <c r="L76" s="91"/>
      <c r="M76" s="92"/>
      <c r="N76" s="93"/>
      <c r="O76" s="91"/>
      <c r="P76" s="94"/>
      <c r="Q76" s="95"/>
      <c r="R76" s="96"/>
    </row>
  </sheetData>
  <sheetProtection/>
  <mergeCells count="72">
    <mergeCell ref="Q6:R6"/>
    <mergeCell ref="I6:J6"/>
    <mergeCell ref="U7:V7"/>
    <mergeCell ref="A3:B3"/>
    <mergeCell ref="C3:J3"/>
    <mergeCell ref="K3:R3"/>
    <mergeCell ref="A5:B5"/>
    <mergeCell ref="A4:B4"/>
    <mergeCell ref="K6:O6"/>
    <mergeCell ref="W7:X7"/>
    <mergeCell ref="Y7:Z7"/>
    <mergeCell ref="AA7:AB7"/>
    <mergeCell ref="A60:B60"/>
    <mergeCell ref="C60:J60"/>
    <mergeCell ref="K60:R60"/>
    <mergeCell ref="Q44:R44"/>
    <mergeCell ref="A43:B43"/>
    <mergeCell ref="D43:F43"/>
    <mergeCell ref="L43:N43"/>
    <mergeCell ref="A61:B61"/>
    <mergeCell ref="AA45:AB45"/>
    <mergeCell ref="A51:B51"/>
    <mergeCell ref="D51:F51"/>
    <mergeCell ref="L51:N51"/>
    <mergeCell ref="U45:V45"/>
    <mergeCell ref="W45:X45"/>
    <mergeCell ref="Y45:Z45"/>
    <mergeCell ref="A41:B41"/>
    <mergeCell ref="C41:J41"/>
    <mergeCell ref="K41:R41"/>
    <mergeCell ref="A42:B42"/>
    <mergeCell ref="Q25:R25"/>
    <mergeCell ref="U26:V26"/>
    <mergeCell ref="W26:X26"/>
    <mergeCell ref="Y26:Z26"/>
    <mergeCell ref="AA26:AB26"/>
    <mergeCell ref="A32:B32"/>
    <mergeCell ref="D32:F32"/>
    <mergeCell ref="L32:N32"/>
    <mergeCell ref="A24:B24"/>
    <mergeCell ref="D24:F24"/>
    <mergeCell ref="L24:N24"/>
    <mergeCell ref="C25:G25"/>
    <mergeCell ref="I25:J25"/>
    <mergeCell ref="K25:O25"/>
    <mergeCell ref="A22:B22"/>
    <mergeCell ref="C22:J22"/>
    <mergeCell ref="K22:R22"/>
    <mergeCell ref="A23:B23"/>
    <mergeCell ref="A13:B13"/>
    <mergeCell ref="D5:F5"/>
    <mergeCell ref="L5:N5"/>
    <mergeCell ref="D13:F13"/>
    <mergeCell ref="L13:N13"/>
    <mergeCell ref="C6:G6"/>
    <mergeCell ref="A70:B70"/>
    <mergeCell ref="D70:F70"/>
    <mergeCell ref="L70:N70"/>
    <mergeCell ref="Q63:R63"/>
    <mergeCell ref="A62:B62"/>
    <mergeCell ref="D62:F62"/>
    <mergeCell ref="L62:N62"/>
    <mergeCell ref="C63:G63"/>
    <mergeCell ref="I63:J63"/>
    <mergeCell ref="K63:O63"/>
    <mergeCell ref="C44:G44"/>
    <mergeCell ref="I44:J44"/>
    <mergeCell ref="K44:O44"/>
    <mergeCell ref="AA64:AB64"/>
    <mergeCell ref="U64:V64"/>
    <mergeCell ref="W64:X64"/>
    <mergeCell ref="Y64:Z6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ignoredErrors>
    <ignoredError sqref="C10:C11 W9:W12 W47:W50 AA47:AA50 AA28:AA31 W28:W31 W66:W69 AA66:AA68 R68 AA9 K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谷川建設工業株式会社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HF201201112</cp:lastModifiedBy>
  <cp:lastPrinted>2013-04-29T15:00:54Z</cp:lastPrinted>
  <dcterms:created xsi:type="dcterms:W3CDTF">2013-04-03T23:19:52Z</dcterms:created>
  <dcterms:modified xsi:type="dcterms:W3CDTF">2013-05-13T02:01:38Z</dcterms:modified>
  <cp:category/>
  <cp:version/>
  <cp:contentType/>
  <cp:contentStatus/>
</cp:coreProperties>
</file>